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hst-my.sharepoint.com/personal/vlastimil_doubek_vhst_cz/Documents/Plocha/DK-Častrov/"/>
    </mc:Choice>
  </mc:AlternateContent>
  <xr:revisionPtr revIDLastSave="1" documentId="8_{49F2FBE0-1167-4796-97FC-849FBA72F9F6}" xr6:coauthVersionLast="47" xr6:coauthVersionMax="47" xr10:uidLastSave="{93560A3D-49AB-4B6E-B258-C4875CDF793E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Pol'!$A$1:$X$116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49" i="1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28" i="12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69" i="12"/>
  <c r="M69" i="12" s="1"/>
  <c r="I69" i="12"/>
  <c r="K69" i="12"/>
  <c r="O69" i="12"/>
  <c r="Q69" i="12"/>
  <c r="V69" i="12"/>
  <c r="G72" i="12"/>
  <c r="M72" i="12" s="1"/>
  <c r="I72" i="12"/>
  <c r="I71" i="12" s="1"/>
  <c r="K72" i="12"/>
  <c r="O72" i="12"/>
  <c r="Q72" i="12"/>
  <c r="Q71" i="12" s="1"/>
  <c r="V72" i="12"/>
  <c r="G73" i="12"/>
  <c r="I73" i="12"/>
  <c r="K73" i="12"/>
  <c r="K71" i="12" s="1"/>
  <c r="O73" i="12"/>
  <c r="O71" i="12" s="1"/>
  <c r="Q73" i="12"/>
  <c r="V73" i="12"/>
  <c r="V71" i="12" s="1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2" i="12"/>
  <c r="M92" i="12" s="1"/>
  <c r="I92" i="12"/>
  <c r="I91" i="12" s="1"/>
  <c r="K92" i="12"/>
  <c r="O92" i="12"/>
  <c r="Q92" i="12"/>
  <c r="Q91" i="12" s="1"/>
  <c r="V92" i="12"/>
  <c r="G94" i="12"/>
  <c r="M94" i="12" s="1"/>
  <c r="I94" i="12"/>
  <c r="K94" i="12"/>
  <c r="K91" i="12" s="1"/>
  <c r="O94" i="12"/>
  <c r="Q94" i="12"/>
  <c r="V94" i="12"/>
  <c r="V91" i="12" s="1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O91" i="12" s="1"/>
  <c r="Q98" i="12"/>
  <c r="V98" i="12"/>
  <c r="I99" i="12"/>
  <c r="Q99" i="12"/>
  <c r="G100" i="12"/>
  <c r="G99" i="12" s="1"/>
  <c r="I52" i="1" s="1"/>
  <c r="I100" i="12"/>
  <c r="K100" i="12"/>
  <c r="K99" i="12" s="1"/>
  <c r="O100" i="12"/>
  <c r="O99" i="12" s="1"/>
  <c r="Q100" i="12"/>
  <c r="V100" i="12"/>
  <c r="V99" i="12" s="1"/>
  <c r="G102" i="12"/>
  <c r="M102" i="12" s="1"/>
  <c r="I102" i="12"/>
  <c r="K102" i="12"/>
  <c r="K101" i="12" s="1"/>
  <c r="O102" i="12"/>
  <c r="O101" i="12" s="1"/>
  <c r="Q102" i="12"/>
  <c r="V102" i="12"/>
  <c r="V101" i="12" s="1"/>
  <c r="G103" i="12"/>
  <c r="M103" i="12" s="1"/>
  <c r="I103" i="12"/>
  <c r="I101" i="12" s="1"/>
  <c r="K103" i="12"/>
  <c r="O103" i="12"/>
  <c r="Q103" i="12"/>
  <c r="Q101" i="12" s="1"/>
  <c r="V103" i="12"/>
  <c r="G104" i="12"/>
  <c r="M104" i="12" s="1"/>
  <c r="I104" i="12"/>
  <c r="K104" i="12"/>
  <c r="O104" i="12"/>
  <c r="Q104" i="12"/>
  <c r="V104" i="12"/>
  <c r="AE106" i="12"/>
  <c r="F40" i="1" s="1"/>
  <c r="I20" i="1"/>
  <c r="I18" i="1"/>
  <c r="I17" i="1"/>
  <c r="J28" i="1"/>
  <c r="J26" i="1"/>
  <c r="G38" i="1"/>
  <c r="F38" i="1"/>
  <c r="J23" i="1"/>
  <c r="J24" i="1"/>
  <c r="J25" i="1"/>
  <c r="J27" i="1"/>
  <c r="E24" i="1"/>
  <c r="E26" i="1"/>
  <c r="G71" i="12" l="1"/>
  <c r="I50" i="1" s="1"/>
  <c r="AF106" i="12"/>
  <c r="G41" i="1" s="1"/>
  <c r="M28" i="12"/>
  <c r="F39" i="1"/>
  <c r="F41" i="1"/>
  <c r="M91" i="12"/>
  <c r="M101" i="12"/>
  <c r="G101" i="12"/>
  <c r="I53" i="1" s="1"/>
  <c r="I19" i="1" s="1"/>
  <c r="M100" i="12"/>
  <c r="M99" i="12" s="1"/>
  <c r="M73" i="12"/>
  <c r="M71" i="12" s="1"/>
  <c r="M12" i="12"/>
  <c r="M8" i="12" s="1"/>
  <c r="G91" i="12"/>
  <c r="I51" i="1" s="1"/>
  <c r="I16" i="1" l="1"/>
  <c r="I21" i="1" s="1"/>
  <c r="I54" i="1"/>
  <c r="J53" i="1" s="1"/>
  <c r="G106" i="12"/>
  <c r="G39" i="1"/>
  <c r="G42" i="1" s="1"/>
  <c r="G25" i="1" s="1"/>
  <c r="A25" i="1" s="1"/>
  <c r="A26" i="1" s="1"/>
  <c r="G26" i="1" s="1"/>
  <c r="H41" i="1"/>
  <c r="I41" i="1" s="1"/>
  <c r="J49" i="1"/>
  <c r="J51" i="1"/>
  <c r="G40" i="1"/>
  <c r="H40" i="1" s="1"/>
  <c r="I40" i="1" s="1"/>
  <c r="J52" i="1"/>
  <c r="F42" i="1"/>
  <c r="J50" i="1"/>
  <c r="H39" i="1" l="1"/>
  <c r="I39" i="1" s="1"/>
  <c r="I42" i="1" s="1"/>
  <c r="J54" i="1"/>
  <c r="H42" i="1"/>
  <c r="G23" i="1"/>
  <c r="A23" i="1" s="1"/>
  <c r="A24" i="1" s="1"/>
  <c r="G24" i="1" s="1"/>
  <c r="A27" i="1" s="1"/>
  <c r="A29" i="1" s="1"/>
  <c r="G29" i="1" s="1"/>
  <c r="G27" i="1" s="1"/>
  <c r="G28" i="1"/>
  <c r="J40" i="1" l="1"/>
  <c r="J41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Doubek</author>
  </authors>
  <commentList>
    <comment ref="S6" authorId="0" shapeId="0" xr:uid="{7A420817-D189-4B32-B93D-FCACEB2F503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49F293-DB92-43F9-8D22-AC1DADBB39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<sst xmlns="http://schemas.openxmlformats.org/spreadsheetml/2006/main" count="561" uniqueCount="243">
  <si>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</si>
  <si>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</si>
  <si>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</si>
  <si>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</si>
  <si>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</si>
  <si>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</si>
  <si>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</si>
  <si>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</si>
  <si>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</si>
  <si>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</si>
  <si>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</si>
  <si>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</si>
  <si>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</si>
  <si>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</si>
  <si>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</si>
  <si>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</si>
  <si>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</si>
  <si>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</si>
  <si>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</si>
  <si>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</si>
  <si>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</si>
  <si>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</si>
  <si>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</si>
  <si>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</si>
  <si>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</si>
  <si>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</si>
  <si>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</si>
  <si>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</si>
  <si>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</si>
  <si>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</si>
  <si>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</si>
  <si>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</si>
  <si>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</si>
  <si>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</si>
  <si>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</si>
  <si>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</si>
  <si>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</si>
  <si>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</si>
  <si>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</si>
  <si>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</si>
  <si>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</si>
  <si>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</si>
  <si>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</si>
  <si>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</si>
  <si>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Dešťová kanalizace</t>
  </si>
  <si>
    <t>Objekt:</t>
  </si>
  <si>
    <t>Rozpočet:</t>
  </si>
  <si>
    <t>10/12/21</t>
  </si>
  <si>
    <t>Dešťová kanalizace v Silnici II/639, Častrov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</si>
  <si>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</si>
  <si>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</si>
  <si>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</si>
  <si>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</si>
  <si>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</si>
  <si>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</si>
  <si>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</si>
  <si>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</si>
  <si>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</si>
  <si>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93</t>
  </si>
  <si>
    <t>Dokončovací práce inženýrských staveb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</si>
  <si>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</si>
  <si>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</si>
  <si>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</si>
  <si>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</si>
  <si>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</si>
  <si>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</si>
  <si>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</si>
  <si>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</si>
  <si>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</si>
  <si>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</si>
  <si>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</si>
  <si>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</si>
  <si>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</si>
  <si>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</si>
  <si>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</si>
  <si>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</si>
  <si>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</si>
  <si>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</si>
  <si>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</si>
  <si>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</si>
  <si>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</si>
  <si>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</si>
  <si>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</si>
  <si>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</si>
  <si>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</si>
  <si>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</si>
  <si>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</si>
  <si>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</si>
  <si>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</si>
  <si>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</si>
  <si>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</si>
  <si>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119001401R00</t>
  </si>
  <si>
    <t>Dočasné zajištění ocelového potrubí do DN 200 mm</t>
  </si>
  <si>
    <t>m</t>
  </si>
  <si>
    <t>RTS 21/ II</t>
  </si>
  <si>
    <t>Práce</t>
  </si>
  <si>
    <t>POL1_</t>
  </si>
  <si>
    <t>119001412R00</t>
  </si>
  <si>
    <t>Dočasné zajištění beton.a plast.potrubí DN 200-500</t>
  </si>
  <si>
    <t>119001421R00</t>
  </si>
  <si>
    <t>Dočasné zajištění kabelů - do počtu 3 kabelů</t>
  </si>
  <si>
    <t>130001101R00</t>
  </si>
  <si>
    <t>Příplatek za ztížené hloubení v blízkosti vedení</t>
  </si>
  <si>
    <t>m3</t>
  </si>
  <si>
    <t>132201212R00</t>
  </si>
  <si>
    <t>Hloubení rýh š.do 200 cm hor.3 do 1000m3,STROJNĚ</t>
  </si>
  <si>
    <t>Začátek provozního součtu</t>
  </si>
  <si>
    <t>VV</t>
  </si>
  <si>
    <t xml:space="preserve">  VO-Š1 DN 500 : 22,5*(1,5+2,02)*0,5*1,1</t>
  </si>
  <si>
    <t xml:space="preserve">  Š1-Š2 DN 500 : 19,3*(2,02+2)*0,5*1,1</t>
  </si>
  <si>
    <t xml:space="preserve">  Š2-Š3 DN 400 : 31,7*(2+2,1)*0,5*1,0</t>
  </si>
  <si>
    <t xml:space="preserve">  Š3-Š4 DN 400 : 31,7*(2,1+2,1)*0,5*1,0</t>
  </si>
  <si>
    <t xml:space="preserve">  Š4-Š5 DN 300 : 32*(2,1+2,1)*0,5*0,9</t>
  </si>
  <si>
    <t xml:space="preserve">  Š5-Š6 DN 300 : 33,4*(2,1+2,1)*0,5*0,9</t>
  </si>
  <si>
    <t xml:space="preserve">  Š6-Š7 DN 300 : 33,4*(2,1+2,1)*0,5*0,9</t>
  </si>
  <si>
    <t xml:space="preserve">  Š2-Š8 DN 400 : 5,4*(2,0+1,8)*0,5*1,0</t>
  </si>
  <si>
    <t xml:space="preserve">  Š4-Š9 DN 400 : 3,3*(2,1+2,15)*0,5*1,0</t>
  </si>
  <si>
    <t xml:space="preserve">  Š7-napojení DN 300 : 2*(2,1+2,1)*0,5*0,9</t>
  </si>
  <si>
    <t xml:space="preserve">  Přípojky DN 200 : 16,5*(2,1+2,1)*0,5*0,8</t>
  </si>
  <si>
    <t>Konec provozního součtu</t>
  </si>
  <si>
    <t>40% : 453,2918*0,4</t>
  </si>
  <si>
    <t>132301212R00</t>
  </si>
  <si>
    <t>Hloubení rýh š.do 200 cm hor.4 do 1000 m3, STROJNĚ</t>
  </si>
  <si>
    <t>132401211R00</t>
  </si>
  <si>
    <t>Hloubení rýh šířky do 200 cm v hor.5, STROJNĚ</t>
  </si>
  <si>
    <t>40% : 453,2918*0,2</t>
  </si>
  <si>
    <t>151101101R00</t>
  </si>
  <si>
    <t>Pažení a rozepření stěn rýh - příložné - hl.do 2 m</t>
  </si>
  <si>
    <t>m2</t>
  </si>
  <si>
    <t>VO-Š1 DN 500 : 22,5*(1,5+2,02)*0,5*2</t>
  </si>
  <si>
    <t>Š1-Š2 DN 500 : 19,3*(2,02+2)*0,5*2</t>
  </si>
  <si>
    <t>Š2-Š3 DN 400 : 31,7*(2+2,1)*0,5*2</t>
  </si>
  <si>
    <t>Š3-Š4 DN 400 : 31,7*(2,1+2,1)*0,5*2</t>
  </si>
  <si>
    <t>Š4-Š5 DN 300 : 32*(2,1+2,1)*0,5*2</t>
  </si>
  <si>
    <t>Š5-Š6 DN 300 : 33,4*(2,1+2,1)*0,5*2</t>
  </si>
  <si>
    <t>Š6-Š7 DN 300 : 33,4*(2,1+2,1)*0,5*2</t>
  </si>
  <si>
    <t>Š2-Š8 DN 400 : 5,4*(2,0+1,8)*0,5*2</t>
  </si>
  <si>
    <t>Š4-Š9 DN 400 : 3,3*(2,1+2,15)*0,5*2</t>
  </si>
  <si>
    <t>Š7-napojení DN 300 : 2*(2,1+2,1)*0,5*2</t>
  </si>
  <si>
    <t>Přípojky DN 200 : 16,5*(2,1+2,1)*0,5*2</t>
  </si>
  <si>
    <t>151101111R00</t>
  </si>
  <si>
    <t>Odstranění pažení stěn rýh - příložné - hl. do 2 m</t>
  </si>
  <si>
    <t>161101101R00</t>
  </si>
  <si>
    <t>Svislé přemístění výkopku z hor.1-4 do 2,5 m</t>
  </si>
  <si>
    <t>453,2918*0,8*0,5</t>
  </si>
  <si>
    <t>161101151R00</t>
  </si>
  <si>
    <t>Svislé přemístění výkopku z hor.5-7 do 2,5 m</t>
  </si>
  <si>
    <t>453,2918*0,2*0,5</t>
  </si>
  <si>
    <t>162601102R00</t>
  </si>
  <si>
    <t>Vodorovné přemístění výkopku z hor.1-4 do 5000 m</t>
  </si>
  <si>
    <t>453,2918*0,8</t>
  </si>
  <si>
    <t>162601152R00</t>
  </si>
  <si>
    <t>Vodorovné přemístění výkopku z hor.5-7 do 5000 m</t>
  </si>
  <si>
    <t>453,2918*0,2</t>
  </si>
  <si>
    <t>171201201R00</t>
  </si>
  <si>
    <t>Uložení sypaniny na skl.-sypanina na výšku přes 2m</t>
  </si>
  <si>
    <t>453,2918</t>
  </si>
  <si>
    <t>174100050RA0</t>
  </si>
  <si>
    <t>Zásyp jam,rýh a šachet štěrkopískem</t>
  </si>
  <si>
    <t>Agregovaná položka</t>
  </si>
  <si>
    <t>POL2_</t>
  </si>
  <si>
    <t>453,29180-170,48600</t>
  </si>
  <si>
    <t>175101101RT2</t>
  </si>
  <si>
    <t xml:space="preserve">Obsyp a lože potrubí  s dodáním štěrkopísku </t>
  </si>
  <si>
    <t>VO-Š1 DN 500 : 22,5*1,1*0,9</t>
  </si>
  <si>
    <t>Š1-Š2 DN 500 : 19,3*1,1*0,9</t>
  </si>
  <si>
    <t>Š2-Š3 DN 400 : 31,7*1,0*0,8</t>
  </si>
  <si>
    <t>Š3-Š4 DN 400 : 31,7*1,0*0,8</t>
  </si>
  <si>
    <t>Š4-Š5 DN 300 : 32*0,9*0,7</t>
  </si>
  <si>
    <t>Š5-Š6 DN 300 : 33,4*0,9*0,7</t>
  </si>
  <si>
    <t>Š6-Š7 DN 300 : 33,4*0,9*0,7</t>
  </si>
  <si>
    <t>Š2-Š8 DN 400 : 5,4*1,0*0,8</t>
  </si>
  <si>
    <t>Š4-Š9 DN 400 : 3,3*1,0*0,8</t>
  </si>
  <si>
    <t>Š7-napojení DN 300 : 2*0,9*0,7</t>
  </si>
  <si>
    <t>Přípojky DN 200 : 16,5*0,8*0,6</t>
  </si>
  <si>
    <t>199000002R00</t>
  </si>
  <si>
    <t xml:space="preserve">Poplatek za skládku horniny </t>
  </si>
  <si>
    <t>871353121R00</t>
  </si>
  <si>
    <t>Montáž trub kanaliz. z plastu, hrdlových, DN 200</t>
  </si>
  <si>
    <t>871353121R01</t>
  </si>
  <si>
    <t>Potrubí PP SN 12 DN 200</t>
  </si>
  <si>
    <t>Vlastní</t>
  </si>
  <si>
    <t>Indiv</t>
  </si>
  <si>
    <t>871373121R00</t>
  </si>
  <si>
    <t>Montáž trub kanaliz. z plastu, hrdlových, DN 300</t>
  </si>
  <si>
    <t>871373121R01</t>
  </si>
  <si>
    <t>Potrubí PP SN 12 DN 300</t>
  </si>
  <si>
    <t>871393121R00</t>
  </si>
  <si>
    <t>Montáž trub kanaliz. z plastu, hrdlových, DN 400</t>
  </si>
  <si>
    <t>871393121R01</t>
  </si>
  <si>
    <t>Potrubí PP SN 12 DN 400</t>
  </si>
  <si>
    <t>871413121R00</t>
  </si>
  <si>
    <t>Montáž trub kanaliz. z plastu, hrdlových, DN 500</t>
  </si>
  <si>
    <t>871413121R01</t>
  </si>
  <si>
    <t>Potrubí PP SN 12 DN 500</t>
  </si>
  <si>
    <t>877373121R00</t>
  </si>
  <si>
    <t>Montáž tvarovek odboč. plast. gum. kroužek DN 300</t>
  </si>
  <si>
    <t>kus</t>
  </si>
  <si>
    <t>877373121R01</t>
  </si>
  <si>
    <t>Odbočka DN 300/200</t>
  </si>
  <si>
    <t>877393121R00</t>
  </si>
  <si>
    <t>Montáž tvarovek odboč. plast. gum. kroužek DN 400</t>
  </si>
  <si>
    <t>877393121R01</t>
  </si>
  <si>
    <t>Odbočka DN 400/200</t>
  </si>
  <si>
    <t>877413121R00</t>
  </si>
  <si>
    <t>Montáž tvarovek odboč. plast. gum. kroužek DN 500</t>
  </si>
  <si>
    <t>877413121R01</t>
  </si>
  <si>
    <t>Odbočka DN 500/200</t>
  </si>
  <si>
    <t>877777777</t>
  </si>
  <si>
    <t xml:space="preserve">Drobný trubní materiál potřebný k napojení nebo přepojení přípojek </t>
  </si>
  <si>
    <t>kpl</t>
  </si>
  <si>
    <t>892591111R00</t>
  </si>
  <si>
    <t>Zkouška těsnosti kanalizace DN 200 - 500, vodou</t>
  </si>
  <si>
    <t>892855115R00</t>
  </si>
  <si>
    <t>Kontrola kanalizace TV kamerou do 500 m</t>
  </si>
  <si>
    <t>894412311RAB</t>
  </si>
  <si>
    <t>Šachta, DN 1000 stěna 120 mm, dno přímé V max. 50 hloubka dna 2,26 m poklop litina 40 t</t>
  </si>
  <si>
    <t>899999999</t>
  </si>
  <si>
    <t>Výustní objekt - D + M</t>
  </si>
  <si>
    <t>936452115R00</t>
  </si>
  <si>
    <t>Výplň potrubí cementopopílkovou suspenzí DN 300</t>
  </si>
  <si>
    <t xml:space="preserve">m     </t>
  </si>
  <si>
    <t>110*0,15*0,15*3,14</t>
  </si>
  <si>
    <t>936452116R00</t>
  </si>
  <si>
    <t>Výplň potrubí cementopopílkovou suspenzí DN 400</t>
  </si>
  <si>
    <t>175*0,2*0,2*3,14</t>
  </si>
  <si>
    <t>969021131R01</t>
  </si>
  <si>
    <t>Vybourání kanalizačního potrubí DN do 400 mm včetně likvidace odpadu</t>
  </si>
  <si>
    <t>VO - Š1 : 22,5</t>
  </si>
  <si>
    <t>969021131R02</t>
  </si>
  <si>
    <t>Vybourání uličních vpustí  včetně likvidace odpadu</t>
  </si>
  <si>
    <t>998276101R00</t>
  </si>
  <si>
    <t>Přesun hmot, trubní vedení plastová, otevř. výkop</t>
  </si>
  <si>
    <t>t</t>
  </si>
  <si>
    <t>Zařízení staveniště</t>
  </si>
  <si>
    <t>02</t>
  </si>
  <si>
    <t>Geodetické práce</t>
  </si>
  <si>
    <t>03</t>
  </si>
  <si>
    <t>Kompletační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</si>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</sst>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3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326923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6" t="s">
        <v>62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6" t="s">
        <v>63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3"/>
      <c r="D29" s="173"/>
      <c r="E29" s="173"/>
      <c r="F29" s="174"/>
      <c r="G29" s="170">
        <f>IF(A29&gt;50, ROUNDUP(A27, 0), ROUNDDOWN(A27, 0))</f>
        <v>0</v>
      </c>
      <c r="H29" s="170"/>
      <c r="I29" s="170"/>
      <c r="J29" s="17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49</v>
      </c>
      <c r="C39" s="148"/>
      <c r="D39" s="148"/>
      <c r="E39" s="148"/>
      <c r="F39" s="149">
        <f>'01 01 Pol'!AE106</f>
        <v>0</v>
      </c>
      <c r="G39" s="150">
        <f>'01 01 Pol'!AF106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43</v>
      </c>
      <c r="C40" s="154" t="s">
        <v>44</v>
      </c>
      <c r="D40" s="154"/>
      <c r="E40" s="154"/>
      <c r="F40" s="155">
        <f>'01 01 Pol'!AE106</f>
        <v>0</v>
      </c>
      <c r="G40" s="156">
        <f>'01 01 Pol'!AF106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Pol'!AE106</f>
        <v>0</v>
      </c>
      <c r="G41" s="151">
        <f>'01 01 Pol'!AF106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52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53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54</v>
      </c>
      <c r="C49" s="185" t="s">
        <v>55</v>
      </c>
      <c r="D49" s="186"/>
      <c r="E49" s="186"/>
      <c r="F49" s="194" t="s">
        <v>26</v>
      </c>
      <c r="G49" s="187"/>
      <c r="H49" s="187"/>
      <c r="I49" s="187">
        <f>'01 01 Pol'!G8</f>
        <v>0</v>
      </c>
      <c r="J49" s="192" t="str">
        <f>IF(I54=0,"",I49/I54*100)</f>
        <v/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4" t="s">
        <v>26</v>
      </c>
      <c r="G50" s="187"/>
      <c r="H50" s="187"/>
      <c r="I50" s="187">
        <f>'01 01 Pol'!G71</f>
        <v>0</v>
      </c>
      <c r="J50" s="192" t="str">
        <f>IF(I54=0,"",I50/I54*100)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4" t="s">
        <v>26</v>
      </c>
      <c r="G51" s="187"/>
      <c r="H51" s="187"/>
      <c r="I51" s="187">
        <f>'01 01 Pol'!G91</f>
        <v>0</v>
      </c>
      <c r="J51" s="192" t="str">
        <f>IF(I54=0,"",I51/I54*100)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4" t="s">
        <v>26</v>
      </c>
      <c r="G52" s="187"/>
      <c r="H52" s="187"/>
      <c r="I52" s="187">
        <f>'01 01 Pol'!G99</f>
        <v>0</v>
      </c>
      <c r="J52" s="192" t="str">
        <f>IF(I54=0,"",I52/I54*100)</f>
        <v/>
      </c>
    </row>
    <row r="53" spans="1:10" ht="36.75" customHeight="1" x14ac:dyDescent="0.2">
      <c r="A53" s="179"/>
      <c r="B53" s="184" t="s">
        <v>62</v>
      </c>
      <c r="C53" s="185" t="s">
        <v>29</v>
      </c>
      <c r="D53" s="186"/>
      <c r="E53" s="186"/>
      <c r="F53" s="194" t="s">
        <v>62</v>
      </c>
      <c r="G53" s="187"/>
      <c r="H53" s="187"/>
      <c r="I53" s="187">
        <f>'01 01 Pol'!G101</f>
        <v>0</v>
      </c>
      <c r="J53" s="192" t="str">
        <f>IF(I54=0,"",I53/I54*100)</f>
        <v/>
      </c>
    </row>
    <row r="54" spans="1:10" ht="25.5" customHeight="1" x14ac:dyDescent="0.2">
      <c r="A54" s="180"/>
      <c r="B54" s="188" t="s">
        <v>1</v>
      </c>
      <c r="C54" s="189"/>
      <c r="D54" s="190"/>
      <c r="E54" s="190"/>
      <c r="F54" s="195"/>
      <c r="G54" s="191"/>
      <c r="H54" s="191"/>
      <c r="I54" s="191">
        <f>SUM(I49:I53)</f>
        <v>0</v>
      </c>
      <c r="J54" s="193">
        <f>SUM(J49:J53)</f>
        <v>0</v>
      </c>
    </row>
    <row r="55" spans="1:10" x14ac:dyDescent="0.2">
      <c r="F55" s="135"/>
      <c r="G55" s="135"/>
      <c r="H55" s="135"/>
      <c r="I55" s="135"/>
      <c r="J55" s="136"/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B246-DF75-4801-94DA-C1F79038B590}">
  <sheetPr>
    <outlinePr summaryBelow="0"/>
  </sheetPr>
  <dimension ref="A1:BH5000"/>
  <sheetViews>
    <sheetView tabSelected="1" workbookViewId="0">
      <pane ySplit="7" topLeftCell="A75" activePane="bottomLeft" state="frozen"/>
      <selection pane="bottomLeft" activeCell="F105" sqref="F105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64</v>
      </c>
    </row>
    <row r="2" spans="1:60" ht="24.95" customHeight="1" x14ac:dyDescent="0.2">
      <c r="A2" s="198" t="s">
        <v>8</v>
      </c>
      <c r="B2" s="49" t="s">
        <v>47</v>
      </c>
      <c r="C2" s="201" t="s">
        <v>48</v>
      </c>
      <c r="D2" s="199"/>
      <c r="E2" s="199"/>
      <c r="F2" s="199"/>
      <c r="G2" s="200"/>
      <c r="AG2" t="s">
        <v>65</v>
      </c>
    </row>
    <row r="3" spans="1:60" ht="24.95" customHeight="1" x14ac:dyDescent="0.2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7" t="s">
        <v>65</v>
      </c>
      <c r="AG3" t="s">
        <v>66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67</v>
      </c>
    </row>
    <row r="5" spans="1:60" x14ac:dyDescent="0.2">
      <c r="D5" s="10"/>
    </row>
    <row r="6" spans="1:60" ht="38.25" x14ac:dyDescent="0.2">
      <c r="A6" s="208" t="s">
        <v>68</v>
      </c>
      <c r="B6" s="210" t="s">
        <v>69</v>
      </c>
      <c r="C6" s="210" t="s">
        <v>70</v>
      </c>
      <c r="D6" s="209" t="s">
        <v>71</v>
      </c>
      <c r="E6" s="208" t="s">
        <v>72</v>
      </c>
      <c r="F6" s="207" t="s">
        <v>73</v>
      </c>
      <c r="G6" s="208" t="s">
        <v>31</v>
      </c>
      <c r="H6" s="211" t="s">
        <v>32</v>
      </c>
      <c r="I6" s="211" t="s">
        <v>74</v>
      </c>
      <c r="J6" s="211" t="s">
        <v>33</v>
      </c>
      <c r="K6" s="211" t="s">
        <v>75</v>
      </c>
      <c r="L6" s="211" t="s">
        <v>76</v>
      </c>
      <c r="M6" s="211" t="s">
        <v>77</v>
      </c>
      <c r="N6" s="211" t="s">
        <v>78</v>
      </c>
      <c r="O6" s="211" t="s">
        <v>79</v>
      </c>
      <c r="P6" s="211" t="s">
        <v>80</v>
      </c>
      <c r="Q6" s="211" t="s">
        <v>81</v>
      </c>
      <c r="R6" s="211" t="s">
        <v>82</v>
      </c>
      <c r="S6" s="211" t="s">
        <v>83</v>
      </c>
      <c r="T6" s="211" t="s">
        <v>84</v>
      </c>
      <c r="U6" s="211" t="s">
        <v>85</v>
      </c>
      <c r="V6" s="211" t="s">
        <v>86</v>
      </c>
      <c r="W6" s="211" t="s">
        <v>87</v>
      </c>
      <c r="X6" s="211" t="s">
        <v>88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7" t="s">
        <v>89</v>
      </c>
      <c r="B8" s="238" t="s">
        <v>54</v>
      </c>
      <c r="C8" s="258" t="s">
        <v>55</v>
      </c>
      <c r="D8" s="239"/>
      <c r="E8" s="240"/>
      <c r="F8" s="241"/>
      <c r="G8" s="241">
        <f>SUMIF(AG9:AG70,"&lt;&gt;NOR",G9:G70)</f>
        <v>0</v>
      </c>
      <c r="H8" s="241"/>
      <c r="I8" s="241">
        <f>SUM(I9:I70)</f>
        <v>239906.99</v>
      </c>
      <c r="J8" s="241"/>
      <c r="K8" s="241">
        <f>SUM(K9:K70)</f>
        <v>894855.88</v>
      </c>
      <c r="L8" s="241"/>
      <c r="M8" s="241">
        <f>SUM(M9:M70)</f>
        <v>0</v>
      </c>
      <c r="N8" s="241"/>
      <c r="O8" s="242">
        <f>SUM(O9:O70)</f>
        <v>763.25</v>
      </c>
      <c r="P8" s="236"/>
      <c r="Q8" s="236">
        <f>SUM(Q9:Q70)</f>
        <v>0</v>
      </c>
      <c r="R8" s="236"/>
      <c r="S8" s="236"/>
      <c r="T8" s="236"/>
      <c r="U8" s="236"/>
      <c r="V8" s="236">
        <f>SUM(V9:V70)</f>
        <v>875.95000000000027</v>
      </c>
      <c r="W8" s="236"/>
      <c r="X8" s="236"/>
      <c r="AG8" t="s">
        <v>90</v>
      </c>
    </row>
    <row r="9" spans="1:60" outlineLevel="1" x14ac:dyDescent="0.2">
      <c r="A9" s="250">
        <v>1</v>
      </c>
      <c r="B9" s="251" t="s">
        <v>91</v>
      </c>
      <c r="C9" s="259" t="s">
        <v>92</v>
      </c>
      <c r="D9" s="252" t="s">
        <v>93</v>
      </c>
      <c r="E9" s="253">
        <v>1</v>
      </c>
      <c r="F9" s="254">
        <v>0</v>
      </c>
      <c r="G9" s="255">
        <f>ROUND(E9*F9,2)</f>
        <v>0</v>
      </c>
      <c r="H9" s="254">
        <v>117.17</v>
      </c>
      <c r="I9" s="255">
        <f>ROUND(E9*H9,2)</f>
        <v>117.17</v>
      </c>
      <c r="J9" s="254">
        <v>286.83</v>
      </c>
      <c r="K9" s="255">
        <f>ROUND(E9*J9,2)</f>
        <v>286.83</v>
      </c>
      <c r="L9" s="255">
        <v>21</v>
      </c>
      <c r="M9" s="255">
        <f>G9*(1+L9/100)</f>
        <v>0</v>
      </c>
      <c r="N9" s="255">
        <v>8.6899999999999998E-3</v>
      </c>
      <c r="O9" s="256">
        <f>ROUND(E9*N9,2)</f>
        <v>0.01</v>
      </c>
      <c r="P9" s="231">
        <v>0</v>
      </c>
      <c r="Q9" s="231">
        <f>ROUND(E9*P9,2)</f>
        <v>0</v>
      </c>
      <c r="R9" s="231"/>
      <c r="S9" s="231" t="s">
        <v>94</v>
      </c>
      <c r="T9" s="231" t="s">
        <v>94</v>
      </c>
      <c r="U9" s="231">
        <v>0.70299999999999996</v>
      </c>
      <c r="V9" s="231">
        <f>ROUND(E9*U9,2)</f>
        <v>0.7</v>
      </c>
      <c r="W9" s="231"/>
      <c r="X9" s="231" t="s">
        <v>95</v>
      </c>
      <c r="Y9" s="212"/>
      <c r="Z9" s="212"/>
      <c r="AA9" s="212"/>
      <c r="AB9" s="212"/>
      <c r="AC9" s="212"/>
      <c r="AD9" s="212"/>
      <c r="AE9" s="212"/>
      <c r="AF9" s="212"/>
      <c r="AG9" s="212" t="s">
        <v>96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0">
        <v>2</v>
      </c>
      <c r="B10" s="251" t="s">
        <v>97</v>
      </c>
      <c r="C10" s="259" t="s">
        <v>98</v>
      </c>
      <c r="D10" s="252" t="s">
        <v>93</v>
      </c>
      <c r="E10" s="253">
        <v>2</v>
      </c>
      <c r="F10" s="254">
        <v>0</v>
      </c>
      <c r="G10" s="255">
        <f>ROUND(E10*F10,2)</f>
        <v>0</v>
      </c>
      <c r="H10" s="254">
        <v>171.42</v>
      </c>
      <c r="I10" s="255">
        <f>ROUND(E10*H10,2)</f>
        <v>342.84</v>
      </c>
      <c r="J10" s="254">
        <v>472.58</v>
      </c>
      <c r="K10" s="255">
        <f>ROUND(E10*J10,2)</f>
        <v>945.16</v>
      </c>
      <c r="L10" s="255">
        <v>21</v>
      </c>
      <c r="M10" s="255">
        <f>G10*(1+L10/100)</f>
        <v>0</v>
      </c>
      <c r="N10" s="255">
        <v>1.2710000000000001E-2</v>
      </c>
      <c r="O10" s="256">
        <f>ROUND(E10*N10,2)</f>
        <v>0.03</v>
      </c>
      <c r="P10" s="231">
        <v>0</v>
      </c>
      <c r="Q10" s="231">
        <f>ROUND(E10*P10,2)</f>
        <v>0</v>
      </c>
      <c r="R10" s="231"/>
      <c r="S10" s="231" t="s">
        <v>94</v>
      </c>
      <c r="T10" s="231" t="s">
        <v>94</v>
      </c>
      <c r="U10" s="231">
        <v>1.153</v>
      </c>
      <c r="V10" s="231">
        <f>ROUND(E10*U10,2)</f>
        <v>2.31</v>
      </c>
      <c r="W10" s="231"/>
      <c r="X10" s="231" t="s">
        <v>95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96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0">
        <v>3</v>
      </c>
      <c r="B11" s="251" t="s">
        <v>99</v>
      </c>
      <c r="C11" s="259" t="s">
        <v>100</v>
      </c>
      <c r="D11" s="252" t="s">
        <v>93</v>
      </c>
      <c r="E11" s="253">
        <v>6</v>
      </c>
      <c r="F11" s="254">
        <v>0</v>
      </c>
      <c r="G11" s="255">
        <f>ROUND(E11*F11,2)</f>
        <v>0</v>
      </c>
      <c r="H11" s="254">
        <v>93.05</v>
      </c>
      <c r="I11" s="255">
        <f>ROUND(E11*H11,2)</f>
        <v>558.29999999999995</v>
      </c>
      <c r="J11" s="254">
        <v>221.95</v>
      </c>
      <c r="K11" s="255">
        <f>ROUND(E11*J11,2)</f>
        <v>1331.7</v>
      </c>
      <c r="L11" s="255">
        <v>21</v>
      </c>
      <c r="M11" s="255">
        <f>G11*(1+L11/100)</f>
        <v>0</v>
      </c>
      <c r="N11" s="255">
        <v>2.478E-2</v>
      </c>
      <c r="O11" s="256">
        <f>ROUND(E11*N11,2)</f>
        <v>0.15</v>
      </c>
      <c r="P11" s="231">
        <v>0</v>
      </c>
      <c r="Q11" s="231">
        <f>ROUND(E11*P11,2)</f>
        <v>0</v>
      </c>
      <c r="R11" s="231"/>
      <c r="S11" s="231" t="s">
        <v>94</v>
      </c>
      <c r="T11" s="231" t="s">
        <v>94</v>
      </c>
      <c r="U11" s="231">
        <v>0.54700000000000004</v>
      </c>
      <c r="V11" s="231">
        <f>ROUND(E11*U11,2)</f>
        <v>3.28</v>
      </c>
      <c r="W11" s="231"/>
      <c r="X11" s="231" t="s">
        <v>95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96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0">
        <v>4</v>
      </c>
      <c r="B12" s="251" t="s">
        <v>101</v>
      </c>
      <c r="C12" s="259" t="s">
        <v>102</v>
      </c>
      <c r="D12" s="252" t="s">
        <v>103</v>
      </c>
      <c r="E12" s="253">
        <v>18</v>
      </c>
      <c r="F12" s="254">
        <v>0</v>
      </c>
      <c r="G12" s="255">
        <f>ROUND(E12*F12,2)</f>
        <v>0</v>
      </c>
      <c r="H12" s="254">
        <v>0</v>
      </c>
      <c r="I12" s="255">
        <f>ROUND(E12*H12,2)</f>
        <v>0</v>
      </c>
      <c r="J12" s="254">
        <v>728</v>
      </c>
      <c r="K12" s="255">
        <f>ROUND(E12*J12,2)</f>
        <v>13104</v>
      </c>
      <c r="L12" s="255">
        <v>21</v>
      </c>
      <c r="M12" s="255">
        <f>G12*(1+L12/100)</f>
        <v>0</v>
      </c>
      <c r="N12" s="255">
        <v>0</v>
      </c>
      <c r="O12" s="256">
        <f>ROUND(E12*N12,2)</f>
        <v>0</v>
      </c>
      <c r="P12" s="231">
        <v>0</v>
      </c>
      <c r="Q12" s="231">
        <f>ROUND(E12*P12,2)</f>
        <v>0</v>
      </c>
      <c r="R12" s="231"/>
      <c r="S12" s="231" t="s">
        <v>94</v>
      </c>
      <c r="T12" s="231" t="s">
        <v>94</v>
      </c>
      <c r="U12" s="231">
        <v>1.7629999999999999</v>
      </c>
      <c r="V12" s="231">
        <f>ROUND(E12*U12,2)</f>
        <v>31.73</v>
      </c>
      <c r="W12" s="231"/>
      <c r="X12" s="231" t="s">
        <v>95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3">
        <v>5</v>
      </c>
      <c r="B13" s="244" t="s">
        <v>104</v>
      </c>
      <c r="C13" s="260" t="s">
        <v>105</v>
      </c>
      <c r="D13" s="245" t="s">
        <v>103</v>
      </c>
      <c r="E13" s="246">
        <v>181.31672</v>
      </c>
      <c r="F13" s="247">
        <v>0</v>
      </c>
      <c r="G13" s="248">
        <f>ROUND(E13*F13,2)</f>
        <v>0</v>
      </c>
      <c r="H13" s="247">
        <v>0</v>
      </c>
      <c r="I13" s="248">
        <f>ROUND(E13*H13,2)</f>
        <v>0</v>
      </c>
      <c r="J13" s="247">
        <v>160</v>
      </c>
      <c r="K13" s="248">
        <f>ROUND(E13*J13,2)</f>
        <v>29010.68</v>
      </c>
      <c r="L13" s="248">
        <v>21</v>
      </c>
      <c r="M13" s="248">
        <f>G13*(1+L13/100)</f>
        <v>0</v>
      </c>
      <c r="N13" s="248">
        <v>0</v>
      </c>
      <c r="O13" s="249">
        <f>ROUND(E13*N13,2)</f>
        <v>0</v>
      </c>
      <c r="P13" s="231">
        <v>0</v>
      </c>
      <c r="Q13" s="231">
        <f>ROUND(E13*P13,2)</f>
        <v>0</v>
      </c>
      <c r="R13" s="231"/>
      <c r="S13" s="231" t="s">
        <v>94</v>
      </c>
      <c r="T13" s="231" t="s">
        <v>94</v>
      </c>
      <c r="U13" s="231">
        <v>0.156</v>
      </c>
      <c r="V13" s="231">
        <f>ROUND(E13*U13,2)</f>
        <v>28.29</v>
      </c>
      <c r="W13" s="231"/>
      <c r="X13" s="231" t="s">
        <v>95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1" t="s">
        <v>106</v>
      </c>
      <c r="D14" s="232"/>
      <c r="E14" s="233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107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2" t="s">
        <v>108</v>
      </c>
      <c r="D15" s="232"/>
      <c r="E15" s="233">
        <v>43.56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107</v>
      </c>
      <c r="AH15" s="212">
        <v>2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2" t="s">
        <v>109</v>
      </c>
      <c r="D16" s="232"/>
      <c r="E16" s="233">
        <v>42.6723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107</v>
      </c>
      <c r="AH16" s="212">
        <v>2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2" t="s">
        <v>110</v>
      </c>
      <c r="D17" s="232"/>
      <c r="E17" s="233">
        <v>64.984999999999999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2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2" t="s">
        <v>111</v>
      </c>
      <c r="D18" s="232"/>
      <c r="E18" s="233">
        <v>66.569999999999993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>
        <v>2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2" t="s">
        <v>112</v>
      </c>
      <c r="D19" s="232"/>
      <c r="E19" s="233">
        <v>60.48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>
        <v>2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2" t="s">
        <v>113</v>
      </c>
      <c r="D20" s="232"/>
      <c r="E20" s="233">
        <v>63.125999999999998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>
        <v>2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2" t="s">
        <v>114</v>
      </c>
      <c r="D21" s="232"/>
      <c r="E21" s="233">
        <v>63.125999999999998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>
        <v>2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2" t="s">
        <v>115</v>
      </c>
      <c r="D22" s="232"/>
      <c r="E22" s="233">
        <v>10.26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2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2" t="s">
        <v>116</v>
      </c>
      <c r="D23" s="232"/>
      <c r="E23" s="233">
        <v>7.0125000000000002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>
        <v>2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2" t="s">
        <v>117</v>
      </c>
      <c r="D24" s="232"/>
      <c r="E24" s="233">
        <v>3.78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2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2" t="s">
        <v>118</v>
      </c>
      <c r="D25" s="232"/>
      <c r="E25" s="233">
        <v>27.72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2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1" t="s">
        <v>119</v>
      </c>
      <c r="D26" s="232"/>
      <c r="E26" s="233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3" t="s">
        <v>120</v>
      </c>
      <c r="D27" s="234"/>
      <c r="E27" s="235">
        <v>181.31672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3">
        <v>6</v>
      </c>
      <c r="B28" s="244" t="s">
        <v>121</v>
      </c>
      <c r="C28" s="260" t="s">
        <v>122</v>
      </c>
      <c r="D28" s="245" t="s">
        <v>103</v>
      </c>
      <c r="E28" s="246">
        <v>181.31672</v>
      </c>
      <c r="F28" s="247">
        <v>0</v>
      </c>
      <c r="G28" s="248">
        <f>ROUND(E28*F28,2)</f>
        <v>0</v>
      </c>
      <c r="H28" s="247">
        <v>0</v>
      </c>
      <c r="I28" s="248">
        <f>ROUND(E28*H28,2)</f>
        <v>0</v>
      </c>
      <c r="J28" s="247">
        <v>345.5</v>
      </c>
      <c r="K28" s="248">
        <f>ROUND(E28*J28,2)</f>
        <v>62644.93</v>
      </c>
      <c r="L28" s="248">
        <v>21</v>
      </c>
      <c r="M28" s="248">
        <f>G28*(1+L28/100)</f>
        <v>0</v>
      </c>
      <c r="N28" s="248">
        <v>0</v>
      </c>
      <c r="O28" s="249">
        <f>ROUND(E28*N28,2)</f>
        <v>0</v>
      </c>
      <c r="P28" s="231">
        <v>0</v>
      </c>
      <c r="Q28" s="231">
        <f>ROUND(E28*P28,2)</f>
        <v>0</v>
      </c>
      <c r="R28" s="231"/>
      <c r="S28" s="231" t="s">
        <v>94</v>
      </c>
      <c r="T28" s="231" t="s">
        <v>94</v>
      </c>
      <c r="U28" s="231">
        <v>0.29099999999999998</v>
      </c>
      <c r="V28" s="231">
        <f>ROUND(E28*U28,2)</f>
        <v>52.76</v>
      </c>
      <c r="W28" s="231"/>
      <c r="X28" s="231" t="s">
        <v>95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96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3" t="s">
        <v>120</v>
      </c>
      <c r="D29" s="234"/>
      <c r="E29" s="235">
        <v>181.31672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3">
        <v>7</v>
      </c>
      <c r="B30" s="244" t="s">
        <v>123</v>
      </c>
      <c r="C30" s="260" t="s">
        <v>124</v>
      </c>
      <c r="D30" s="245" t="s">
        <v>103</v>
      </c>
      <c r="E30" s="246">
        <v>90.658360000000002</v>
      </c>
      <c r="F30" s="247">
        <v>0</v>
      </c>
      <c r="G30" s="248">
        <f>ROUND(E30*F30,2)</f>
        <v>0</v>
      </c>
      <c r="H30" s="247">
        <v>0</v>
      </c>
      <c r="I30" s="248">
        <f>ROUND(E30*H30,2)</f>
        <v>0</v>
      </c>
      <c r="J30" s="247">
        <v>1125</v>
      </c>
      <c r="K30" s="248">
        <f>ROUND(E30*J30,2)</f>
        <v>101990.66</v>
      </c>
      <c r="L30" s="248">
        <v>21</v>
      </c>
      <c r="M30" s="248">
        <f>G30*(1+L30/100)</f>
        <v>0</v>
      </c>
      <c r="N30" s="248">
        <v>0</v>
      </c>
      <c r="O30" s="249">
        <f>ROUND(E30*N30,2)</f>
        <v>0</v>
      </c>
      <c r="P30" s="231">
        <v>0</v>
      </c>
      <c r="Q30" s="231">
        <f>ROUND(E30*P30,2)</f>
        <v>0</v>
      </c>
      <c r="R30" s="231"/>
      <c r="S30" s="231" t="s">
        <v>94</v>
      </c>
      <c r="T30" s="231" t="s">
        <v>94</v>
      </c>
      <c r="U30" s="231">
        <v>0.47</v>
      </c>
      <c r="V30" s="231">
        <f>ROUND(E30*U30,2)</f>
        <v>42.61</v>
      </c>
      <c r="W30" s="231"/>
      <c r="X30" s="231" t="s">
        <v>95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96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3" t="s">
        <v>125</v>
      </c>
      <c r="D31" s="234"/>
      <c r="E31" s="235">
        <v>90.658360000000002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107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3">
        <v>8</v>
      </c>
      <c r="B32" s="244" t="s">
        <v>126</v>
      </c>
      <c r="C32" s="260" t="s">
        <v>127</v>
      </c>
      <c r="D32" s="245" t="s">
        <v>128</v>
      </c>
      <c r="E32" s="246">
        <v>947.101</v>
      </c>
      <c r="F32" s="247">
        <v>0</v>
      </c>
      <c r="G32" s="248">
        <f>ROUND(E32*F32,2)</f>
        <v>0</v>
      </c>
      <c r="H32" s="247">
        <v>12.72</v>
      </c>
      <c r="I32" s="248">
        <f>ROUND(E32*H32,2)</f>
        <v>12047.12</v>
      </c>
      <c r="J32" s="247">
        <v>121.78</v>
      </c>
      <c r="K32" s="248">
        <f>ROUND(E32*J32,2)</f>
        <v>115337.96</v>
      </c>
      <c r="L32" s="248">
        <v>21</v>
      </c>
      <c r="M32" s="248">
        <f>G32*(1+L32/100)</f>
        <v>0</v>
      </c>
      <c r="N32" s="248">
        <v>9.8999999999999999E-4</v>
      </c>
      <c r="O32" s="249">
        <f>ROUND(E32*N32,2)</f>
        <v>0.94</v>
      </c>
      <c r="P32" s="231">
        <v>0</v>
      </c>
      <c r="Q32" s="231">
        <f>ROUND(E32*P32,2)</f>
        <v>0</v>
      </c>
      <c r="R32" s="231"/>
      <c r="S32" s="231" t="s">
        <v>94</v>
      </c>
      <c r="T32" s="231" t="s">
        <v>94</v>
      </c>
      <c r="U32" s="231">
        <v>0.23599999999999999</v>
      </c>
      <c r="V32" s="231">
        <f>ROUND(E32*U32,2)</f>
        <v>223.52</v>
      </c>
      <c r="W32" s="231"/>
      <c r="X32" s="231" t="s">
        <v>95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96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3" t="s">
        <v>129</v>
      </c>
      <c r="D33" s="234"/>
      <c r="E33" s="235">
        <v>79.2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107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3" t="s">
        <v>130</v>
      </c>
      <c r="D34" s="234"/>
      <c r="E34" s="235">
        <v>77.585999999999999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107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3" t="s">
        <v>131</v>
      </c>
      <c r="D35" s="234"/>
      <c r="E35" s="235">
        <v>129.97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3" t="s">
        <v>132</v>
      </c>
      <c r="D36" s="234"/>
      <c r="E36" s="235">
        <v>133.13999999999999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3" t="s">
        <v>133</v>
      </c>
      <c r="D37" s="234"/>
      <c r="E37" s="235">
        <v>134.4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3" t="s">
        <v>134</v>
      </c>
      <c r="D38" s="234"/>
      <c r="E38" s="235">
        <v>140.28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107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3" t="s">
        <v>135</v>
      </c>
      <c r="D39" s="234"/>
      <c r="E39" s="235">
        <v>140.28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107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3" t="s">
        <v>136</v>
      </c>
      <c r="D40" s="234"/>
      <c r="E40" s="235">
        <v>20.52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107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3" t="s">
        <v>137</v>
      </c>
      <c r="D41" s="234"/>
      <c r="E41" s="235">
        <v>14.025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3" t="s">
        <v>138</v>
      </c>
      <c r="D42" s="234"/>
      <c r="E42" s="235">
        <v>8.4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107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3" t="s">
        <v>139</v>
      </c>
      <c r="D43" s="234"/>
      <c r="E43" s="235">
        <v>69.3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0">
        <v>9</v>
      </c>
      <c r="B44" s="251" t="s">
        <v>140</v>
      </c>
      <c r="C44" s="259" t="s">
        <v>141</v>
      </c>
      <c r="D44" s="252" t="s">
        <v>128</v>
      </c>
      <c r="E44" s="253">
        <v>947.101</v>
      </c>
      <c r="F44" s="254">
        <v>0</v>
      </c>
      <c r="G44" s="255">
        <f>ROUND(E44*F44,2)</f>
        <v>0</v>
      </c>
      <c r="H44" s="254">
        <v>0</v>
      </c>
      <c r="I44" s="255">
        <f>ROUND(E44*H44,2)</f>
        <v>0</v>
      </c>
      <c r="J44" s="254">
        <v>28.9</v>
      </c>
      <c r="K44" s="255">
        <f>ROUND(E44*J44,2)</f>
        <v>27371.22</v>
      </c>
      <c r="L44" s="255">
        <v>21</v>
      </c>
      <c r="M44" s="255">
        <f>G44*(1+L44/100)</f>
        <v>0</v>
      </c>
      <c r="N44" s="255">
        <v>0</v>
      </c>
      <c r="O44" s="256">
        <f>ROUND(E44*N44,2)</f>
        <v>0</v>
      </c>
      <c r="P44" s="231">
        <v>0</v>
      </c>
      <c r="Q44" s="231">
        <f>ROUND(E44*P44,2)</f>
        <v>0</v>
      </c>
      <c r="R44" s="231"/>
      <c r="S44" s="231" t="s">
        <v>94</v>
      </c>
      <c r="T44" s="231" t="s">
        <v>94</v>
      </c>
      <c r="U44" s="231">
        <v>7.0000000000000007E-2</v>
      </c>
      <c r="V44" s="231">
        <f>ROUND(E44*U44,2)</f>
        <v>66.3</v>
      </c>
      <c r="W44" s="231"/>
      <c r="X44" s="231" t="s">
        <v>95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96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3">
        <v>10</v>
      </c>
      <c r="B45" s="244" t="s">
        <v>142</v>
      </c>
      <c r="C45" s="260" t="s">
        <v>143</v>
      </c>
      <c r="D45" s="245" t="s">
        <v>103</v>
      </c>
      <c r="E45" s="246">
        <v>181.31672</v>
      </c>
      <c r="F45" s="247">
        <v>0</v>
      </c>
      <c r="G45" s="248">
        <f>ROUND(E45*F45,2)</f>
        <v>0</v>
      </c>
      <c r="H45" s="247">
        <v>0</v>
      </c>
      <c r="I45" s="248">
        <f>ROUND(E45*H45,2)</f>
        <v>0</v>
      </c>
      <c r="J45" s="247">
        <v>133.5</v>
      </c>
      <c r="K45" s="248">
        <f>ROUND(E45*J45,2)</f>
        <v>24205.78</v>
      </c>
      <c r="L45" s="248">
        <v>21</v>
      </c>
      <c r="M45" s="248">
        <f>G45*(1+L45/100)</f>
        <v>0</v>
      </c>
      <c r="N45" s="248">
        <v>0</v>
      </c>
      <c r="O45" s="249">
        <f>ROUND(E45*N45,2)</f>
        <v>0</v>
      </c>
      <c r="P45" s="231">
        <v>0</v>
      </c>
      <c r="Q45" s="231">
        <f>ROUND(E45*P45,2)</f>
        <v>0</v>
      </c>
      <c r="R45" s="231"/>
      <c r="S45" s="231" t="s">
        <v>94</v>
      </c>
      <c r="T45" s="231" t="s">
        <v>94</v>
      </c>
      <c r="U45" s="231">
        <v>0.34499999999999997</v>
      </c>
      <c r="V45" s="231">
        <f>ROUND(E45*U45,2)</f>
        <v>62.55</v>
      </c>
      <c r="W45" s="231"/>
      <c r="X45" s="231" t="s">
        <v>95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96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3" t="s">
        <v>144</v>
      </c>
      <c r="D46" s="234"/>
      <c r="E46" s="235">
        <v>181.31672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107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43">
        <v>11</v>
      </c>
      <c r="B47" s="244" t="s">
        <v>145</v>
      </c>
      <c r="C47" s="260" t="s">
        <v>146</v>
      </c>
      <c r="D47" s="245" t="s">
        <v>103</v>
      </c>
      <c r="E47" s="246">
        <v>45.329180000000001</v>
      </c>
      <c r="F47" s="247">
        <v>0</v>
      </c>
      <c r="G47" s="248">
        <f>ROUND(E47*F47,2)</f>
        <v>0</v>
      </c>
      <c r="H47" s="247">
        <v>0</v>
      </c>
      <c r="I47" s="248">
        <f>ROUND(E47*H47,2)</f>
        <v>0</v>
      </c>
      <c r="J47" s="247">
        <v>187</v>
      </c>
      <c r="K47" s="248">
        <f>ROUND(E47*J47,2)</f>
        <v>8476.56</v>
      </c>
      <c r="L47" s="248">
        <v>21</v>
      </c>
      <c r="M47" s="248">
        <f>G47*(1+L47/100)</f>
        <v>0</v>
      </c>
      <c r="N47" s="248">
        <v>0</v>
      </c>
      <c r="O47" s="249">
        <f>ROUND(E47*N47,2)</f>
        <v>0</v>
      </c>
      <c r="P47" s="231">
        <v>0</v>
      </c>
      <c r="Q47" s="231">
        <f>ROUND(E47*P47,2)</f>
        <v>0</v>
      </c>
      <c r="R47" s="231"/>
      <c r="S47" s="231" t="s">
        <v>94</v>
      </c>
      <c r="T47" s="231" t="s">
        <v>94</v>
      </c>
      <c r="U47" s="231">
        <v>0.48399999999999999</v>
      </c>
      <c r="V47" s="231">
        <f>ROUND(E47*U47,2)</f>
        <v>21.94</v>
      </c>
      <c r="W47" s="231"/>
      <c r="X47" s="231" t="s">
        <v>95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96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3" t="s">
        <v>147</v>
      </c>
      <c r="D48" s="234"/>
      <c r="E48" s="235">
        <v>45.329180000000001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3">
        <v>12</v>
      </c>
      <c r="B49" s="244" t="s">
        <v>148</v>
      </c>
      <c r="C49" s="260" t="s">
        <v>149</v>
      </c>
      <c r="D49" s="245" t="s">
        <v>103</v>
      </c>
      <c r="E49" s="246">
        <v>362.63344000000001</v>
      </c>
      <c r="F49" s="247">
        <v>0</v>
      </c>
      <c r="G49" s="248">
        <f>ROUND(E49*F49,2)</f>
        <v>0</v>
      </c>
      <c r="H49" s="247">
        <v>0</v>
      </c>
      <c r="I49" s="248">
        <f>ROUND(E49*H49,2)</f>
        <v>0</v>
      </c>
      <c r="J49" s="247">
        <v>179</v>
      </c>
      <c r="K49" s="248">
        <f>ROUND(E49*J49,2)</f>
        <v>64911.39</v>
      </c>
      <c r="L49" s="248">
        <v>21</v>
      </c>
      <c r="M49" s="248">
        <f>G49*(1+L49/100)</f>
        <v>0</v>
      </c>
      <c r="N49" s="248">
        <v>0</v>
      </c>
      <c r="O49" s="249">
        <f>ROUND(E49*N49,2)</f>
        <v>0</v>
      </c>
      <c r="P49" s="231">
        <v>0</v>
      </c>
      <c r="Q49" s="231">
        <f>ROUND(E49*P49,2)</f>
        <v>0</v>
      </c>
      <c r="R49" s="231"/>
      <c r="S49" s="231" t="s">
        <v>94</v>
      </c>
      <c r="T49" s="231" t="s">
        <v>94</v>
      </c>
      <c r="U49" s="231">
        <v>1.0999999999999999E-2</v>
      </c>
      <c r="V49" s="231">
        <f>ROUND(E49*U49,2)</f>
        <v>3.99</v>
      </c>
      <c r="W49" s="231"/>
      <c r="X49" s="231" t="s">
        <v>95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96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3" t="s">
        <v>150</v>
      </c>
      <c r="D50" s="234"/>
      <c r="E50" s="235">
        <v>362.63344000000001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107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3">
        <v>13</v>
      </c>
      <c r="B51" s="244" t="s">
        <v>151</v>
      </c>
      <c r="C51" s="260" t="s">
        <v>152</v>
      </c>
      <c r="D51" s="245" t="s">
        <v>103</v>
      </c>
      <c r="E51" s="246">
        <v>90.658360000000002</v>
      </c>
      <c r="F51" s="247">
        <v>0</v>
      </c>
      <c r="G51" s="248">
        <f>ROUND(E51*F51,2)</f>
        <v>0</v>
      </c>
      <c r="H51" s="247">
        <v>0</v>
      </c>
      <c r="I51" s="248">
        <f>ROUND(E51*H51,2)</f>
        <v>0</v>
      </c>
      <c r="J51" s="247">
        <v>201.5</v>
      </c>
      <c r="K51" s="248">
        <f>ROUND(E51*J51,2)</f>
        <v>18267.66</v>
      </c>
      <c r="L51" s="248">
        <v>21</v>
      </c>
      <c r="M51" s="248">
        <f>G51*(1+L51/100)</f>
        <v>0</v>
      </c>
      <c r="N51" s="248">
        <v>0</v>
      </c>
      <c r="O51" s="249">
        <f>ROUND(E51*N51,2)</f>
        <v>0</v>
      </c>
      <c r="P51" s="231">
        <v>0</v>
      </c>
      <c r="Q51" s="231">
        <f>ROUND(E51*P51,2)</f>
        <v>0</v>
      </c>
      <c r="R51" s="231"/>
      <c r="S51" s="231" t="s">
        <v>94</v>
      </c>
      <c r="T51" s="231" t="s">
        <v>94</v>
      </c>
      <c r="U51" s="231">
        <v>1.2E-2</v>
      </c>
      <c r="V51" s="231">
        <f>ROUND(E51*U51,2)</f>
        <v>1.0900000000000001</v>
      </c>
      <c r="W51" s="231"/>
      <c r="X51" s="231" t="s">
        <v>95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96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3" t="s">
        <v>153</v>
      </c>
      <c r="D52" s="234"/>
      <c r="E52" s="235">
        <v>90.658360000000002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107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3">
        <v>14</v>
      </c>
      <c r="B53" s="244" t="s">
        <v>154</v>
      </c>
      <c r="C53" s="260" t="s">
        <v>155</v>
      </c>
      <c r="D53" s="245" t="s">
        <v>103</v>
      </c>
      <c r="E53" s="246">
        <v>453.29180000000002</v>
      </c>
      <c r="F53" s="247">
        <v>0</v>
      </c>
      <c r="G53" s="248">
        <f>ROUND(E53*F53,2)</f>
        <v>0</v>
      </c>
      <c r="H53" s="247">
        <v>0</v>
      </c>
      <c r="I53" s="248">
        <f>ROUND(E53*H53,2)</f>
        <v>0</v>
      </c>
      <c r="J53" s="247">
        <v>16.3</v>
      </c>
      <c r="K53" s="248">
        <f>ROUND(E53*J53,2)</f>
        <v>7388.66</v>
      </c>
      <c r="L53" s="248">
        <v>21</v>
      </c>
      <c r="M53" s="248">
        <f>G53*(1+L53/100)</f>
        <v>0</v>
      </c>
      <c r="N53" s="248">
        <v>0</v>
      </c>
      <c r="O53" s="249">
        <f>ROUND(E53*N53,2)</f>
        <v>0</v>
      </c>
      <c r="P53" s="231">
        <v>0</v>
      </c>
      <c r="Q53" s="231">
        <f>ROUND(E53*P53,2)</f>
        <v>0</v>
      </c>
      <c r="R53" s="231"/>
      <c r="S53" s="231" t="s">
        <v>94</v>
      </c>
      <c r="T53" s="231" t="s">
        <v>94</v>
      </c>
      <c r="U53" s="231">
        <v>8.9999999999999993E-3</v>
      </c>
      <c r="V53" s="231">
        <f>ROUND(E53*U53,2)</f>
        <v>4.08</v>
      </c>
      <c r="W53" s="231"/>
      <c r="X53" s="231" t="s">
        <v>95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96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3" t="s">
        <v>156</v>
      </c>
      <c r="D54" s="234"/>
      <c r="E54" s="235">
        <v>453.29180000000002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3">
        <v>15</v>
      </c>
      <c r="B55" s="244" t="s">
        <v>157</v>
      </c>
      <c r="C55" s="260" t="s">
        <v>158</v>
      </c>
      <c r="D55" s="245" t="s">
        <v>103</v>
      </c>
      <c r="E55" s="246">
        <v>282.80579999999998</v>
      </c>
      <c r="F55" s="247">
        <v>0</v>
      </c>
      <c r="G55" s="248">
        <f>ROUND(E55*F55,2)</f>
        <v>0</v>
      </c>
      <c r="H55" s="247">
        <v>493.5</v>
      </c>
      <c r="I55" s="248">
        <f>ROUND(E55*H55,2)</f>
        <v>139564.66</v>
      </c>
      <c r="J55" s="247">
        <v>232.5</v>
      </c>
      <c r="K55" s="248">
        <f>ROUND(E55*J55,2)</f>
        <v>65752.350000000006</v>
      </c>
      <c r="L55" s="248">
        <v>21</v>
      </c>
      <c r="M55" s="248">
        <f>G55*(1+L55/100)</f>
        <v>0</v>
      </c>
      <c r="N55" s="248">
        <v>1.67</v>
      </c>
      <c r="O55" s="249">
        <f>ROUND(E55*N55,2)</f>
        <v>472.29</v>
      </c>
      <c r="P55" s="231">
        <v>0</v>
      </c>
      <c r="Q55" s="231">
        <f>ROUND(E55*P55,2)</f>
        <v>0</v>
      </c>
      <c r="R55" s="231"/>
      <c r="S55" s="231" t="s">
        <v>94</v>
      </c>
      <c r="T55" s="231" t="s">
        <v>94</v>
      </c>
      <c r="U55" s="231">
        <v>0.21299999999999999</v>
      </c>
      <c r="V55" s="231">
        <f>ROUND(E55*U55,2)</f>
        <v>60.24</v>
      </c>
      <c r="W55" s="231"/>
      <c r="X55" s="231" t="s">
        <v>159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160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3" t="s">
        <v>161</v>
      </c>
      <c r="D56" s="234"/>
      <c r="E56" s="235">
        <v>282.80579999999998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107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3">
        <v>16</v>
      </c>
      <c r="B57" s="244" t="s">
        <v>162</v>
      </c>
      <c r="C57" s="260" t="s">
        <v>163</v>
      </c>
      <c r="D57" s="245" t="s">
        <v>103</v>
      </c>
      <c r="E57" s="246">
        <v>170.48599999999999</v>
      </c>
      <c r="F57" s="247">
        <v>0</v>
      </c>
      <c r="G57" s="248">
        <f>ROUND(E57*F57,2)</f>
        <v>0</v>
      </c>
      <c r="H57" s="247">
        <v>511.93</v>
      </c>
      <c r="I57" s="248">
        <f>ROUND(E57*H57,2)</f>
        <v>87276.9</v>
      </c>
      <c r="J57" s="247">
        <v>613.07000000000005</v>
      </c>
      <c r="K57" s="248">
        <f>ROUND(E57*J57,2)</f>
        <v>104519.85</v>
      </c>
      <c r="L57" s="248">
        <v>21</v>
      </c>
      <c r="M57" s="248">
        <f>G57*(1+L57/100)</f>
        <v>0</v>
      </c>
      <c r="N57" s="248">
        <v>1.7</v>
      </c>
      <c r="O57" s="249">
        <f>ROUND(E57*N57,2)</f>
        <v>289.83</v>
      </c>
      <c r="P57" s="231">
        <v>0</v>
      </c>
      <c r="Q57" s="231">
        <f>ROUND(E57*P57,2)</f>
        <v>0</v>
      </c>
      <c r="R57" s="231"/>
      <c r="S57" s="231" t="s">
        <v>94</v>
      </c>
      <c r="T57" s="231" t="s">
        <v>94</v>
      </c>
      <c r="U57" s="231">
        <v>1.587</v>
      </c>
      <c r="V57" s="231">
        <f>ROUND(E57*U57,2)</f>
        <v>270.56</v>
      </c>
      <c r="W57" s="231"/>
      <c r="X57" s="231" t="s">
        <v>95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96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3" t="s">
        <v>164</v>
      </c>
      <c r="D58" s="234"/>
      <c r="E58" s="235">
        <v>22.274999999999999</v>
      </c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107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3" t="s">
        <v>165</v>
      </c>
      <c r="D59" s="234"/>
      <c r="E59" s="235">
        <v>19.106999999999999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107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3" t="s">
        <v>166</v>
      </c>
      <c r="D60" s="234"/>
      <c r="E60" s="235">
        <v>25.36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107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3" t="s">
        <v>167</v>
      </c>
      <c r="D61" s="234"/>
      <c r="E61" s="235">
        <v>25.36</v>
      </c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3" t="s">
        <v>168</v>
      </c>
      <c r="D62" s="234"/>
      <c r="E62" s="235">
        <v>20.16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107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3" t="s">
        <v>169</v>
      </c>
      <c r="D63" s="234"/>
      <c r="E63" s="235">
        <v>21.042000000000002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107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3" t="s">
        <v>170</v>
      </c>
      <c r="D64" s="234"/>
      <c r="E64" s="235">
        <v>21.042000000000002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107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3" t="s">
        <v>171</v>
      </c>
      <c r="D65" s="234"/>
      <c r="E65" s="235">
        <v>4.32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107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3" t="s">
        <v>172</v>
      </c>
      <c r="D66" s="234"/>
      <c r="E66" s="235">
        <v>2.64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107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3" t="s">
        <v>173</v>
      </c>
      <c r="D67" s="234"/>
      <c r="E67" s="235">
        <v>1.26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107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3" t="s">
        <v>174</v>
      </c>
      <c r="D68" s="234"/>
      <c r="E68" s="235">
        <v>7.92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107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3">
        <v>17</v>
      </c>
      <c r="B69" s="244" t="s">
        <v>175</v>
      </c>
      <c r="C69" s="260" t="s">
        <v>176</v>
      </c>
      <c r="D69" s="245" t="s">
        <v>103</v>
      </c>
      <c r="E69" s="246">
        <v>453.29180000000002</v>
      </c>
      <c r="F69" s="247">
        <v>0</v>
      </c>
      <c r="G69" s="248">
        <f>ROUND(E69*F69,2)</f>
        <v>0</v>
      </c>
      <c r="H69" s="247">
        <v>0</v>
      </c>
      <c r="I69" s="248">
        <f>ROUND(E69*H69,2)</f>
        <v>0</v>
      </c>
      <c r="J69" s="247">
        <v>550</v>
      </c>
      <c r="K69" s="248">
        <f>ROUND(E69*J69,2)</f>
        <v>249310.49</v>
      </c>
      <c r="L69" s="248">
        <v>21</v>
      </c>
      <c r="M69" s="248">
        <f>G69*(1+L69/100)</f>
        <v>0</v>
      </c>
      <c r="N69" s="248">
        <v>0</v>
      </c>
      <c r="O69" s="249">
        <f>ROUND(E69*N69,2)</f>
        <v>0</v>
      </c>
      <c r="P69" s="231">
        <v>0</v>
      </c>
      <c r="Q69" s="231">
        <f>ROUND(E69*P69,2)</f>
        <v>0</v>
      </c>
      <c r="R69" s="231"/>
      <c r="S69" s="231" t="s">
        <v>94</v>
      </c>
      <c r="T69" s="231" t="s">
        <v>94</v>
      </c>
      <c r="U69" s="231">
        <v>0</v>
      </c>
      <c r="V69" s="231">
        <f>ROUND(E69*U69,2)</f>
        <v>0</v>
      </c>
      <c r="W69" s="231"/>
      <c r="X69" s="231" t="s">
        <v>95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96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3" t="s">
        <v>156</v>
      </c>
      <c r="D70" s="234"/>
      <c r="E70" s="235">
        <v>453.29180000000002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107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37" t="s">
        <v>89</v>
      </c>
      <c r="B71" s="238" t="s">
        <v>56</v>
      </c>
      <c r="C71" s="258" t="s">
        <v>57</v>
      </c>
      <c r="D71" s="239"/>
      <c r="E71" s="240"/>
      <c r="F71" s="241"/>
      <c r="G71" s="241">
        <f>SUMIF(AG72:AG90,"&lt;&gt;NOR",G72:G90)</f>
        <v>0</v>
      </c>
      <c r="H71" s="241"/>
      <c r="I71" s="241">
        <f>SUM(I72:I90)</f>
        <v>243499.44</v>
      </c>
      <c r="J71" s="241"/>
      <c r="K71" s="241">
        <f>SUM(K72:K90)</f>
        <v>722484.69000000006</v>
      </c>
      <c r="L71" s="241"/>
      <c r="M71" s="241">
        <f>SUM(M72:M90)</f>
        <v>0</v>
      </c>
      <c r="N71" s="241"/>
      <c r="O71" s="242">
        <f>SUM(O72:O90)</f>
        <v>34.47</v>
      </c>
      <c r="P71" s="236"/>
      <c r="Q71" s="236">
        <f>SUM(Q72:Q90)</f>
        <v>0</v>
      </c>
      <c r="R71" s="236"/>
      <c r="S71" s="236"/>
      <c r="T71" s="236"/>
      <c r="U71" s="236"/>
      <c r="V71" s="236">
        <f>SUM(V72:V90)</f>
        <v>160.47</v>
      </c>
      <c r="W71" s="236"/>
      <c r="X71" s="236"/>
      <c r="AG71" t="s">
        <v>90</v>
      </c>
    </row>
    <row r="72" spans="1:60" outlineLevel="1" x14ac:dyDescent="0.2">
      <c r="A72" s="250">
        <v>18</v>
      </c>
      <c r="B72" s="251" t="s">
        <v>177</v>
      </c>
      <c r="C72" s="259" t="s">
        <v>178</v>
      </c>
      <c r="D72" s="252" t="s">
        <v>93</v>
      </c>
      <c r="E72" s="253">
        <v>16.5</v>
      </c>
      <c r="F72" s="254">
        <v>0</v>
      </c>
      <c r="G72" s="255">
        <f>ROUND(E72*F72,2)</f>
        <v>0</v>
      </c>
      <c r="H72" s="254">
        <v>0.18</v>
      </c>
      <c r="I72" s="255">
        <f>ROUND(E72*H72,2)</f>
        <v>2.97</v>
      </c>
      <c r="J72" s="254">
        <v>37.72</v>
      </c>
      <c r="K72" s="255">
        <f>ROUND(E72*J72,2)</f>
        <v>622.38</v>
      </c>
      <c r="L72" s="255">
        <v>21</v>
      </c>
      <c r="M72" s="255">
        <f>G72*(1+L72/100)</f>
        <v>0</v>
      </c>
      <c r="N72" s="255">
        <v>1.0000000000000001E-5</v>
      </c>
      <c r="O72" s="256">
        <f>ROUND(E72*N72,2)</f>
        <v>0</v>
      </c>
      <c r="P72" s="231">
        <v>0</v>
      </c>
      <c r="Q72" s="231">
        <f>ROUND(E72*P72,2)</f>
        <v>0</v>
      </c>
      <c r="R72" s="231"/>
      <c r="S72" s="231" t="s">
        <v>94</v>
      </c>
      <c r="T72" s="231" t="s">
        <v>94</v>
      </c>
      <c r="U72" s="231">
        <v>0.08</v>
      </c>
      <c r="V72" s="231">
        <f>ROUND(E72*U72,2)</f>
        <v>1.32</v>
      </c>
      <c r="W72" s="231"/>
      <c r="X72" s="231" t="s">
        <v>95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96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50">
        <v>19</v>
      </c>
      <c r="B73" s="251" t="s">
        <v>179</v>
      </c>
      <c r="C73" s="259" t="s">
        <v>180</v>
      </c>
      <c r="D73" s="252" t="s">
        <v>93</v>
      </c>
      <c r="E73" s="253">
        <v>16.5</v>
      </c>
      <c r="F73" s="254">
        <v>0</v>
      </c>
      <c r="G73" s="255">
        <f>ROUND(E73*F73,2)</f>
        <v>0</v>
      </c>
      <c r="H73" s="254">
        <v>6.88</v>
      </c>
      <c r="I73" s="255">
        <f>ROUND(E73*H73,2)</f>
        <v>113.52</v>
      </c>
      <c r="J73" s="254">
        <v>670.12</v>
      </c>
      <c r="K73" s="255">
        <f>ROUND(E73*J73,2)</f>
        <v>11056.98</v>
      </c>
      <c r="L73" s="255">
        <v>21</v>
      </c>
      <c r="M73" s="255">
        <f>G73*(1+L73/100)</f>
        <v>0</v>
      </c>
      <c r="N73" s="255">
        <v>1.0000000000000001E-5</v>
      </c>
      <c r="O73" s="256">
        <f>ROUND(E73*N73,2)</f>
        <v>0</v>
      </c>
      <c r="P73" s="231">
        <v>0</v>
      </c>
      <c r="Q73" s="231">
        <f>ROUND(E73*P73,2)</f>
        <v>0</v>
      </c>
      <c r="R73" s="231"/>
      <c r="S73" s="231" t="s">
        <v>181</v>
      </c>
      <c r="T73" s="231" t="s">
        <v>182</v>
      </c>
      <c r="U73" s="231">
        <v>0.08</v>
      </c>
      <c r="V73" s="231">
        <f>ROUND(E73*U73,2)</f>
        <v>1.32</v>
      </c>
      <c r="W73" s="231"/>
      <c r="X73" s="231" t="s">
        <v>95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96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50">
        <v>20</v>
      </c>
      <c r="B74" s="251" t="s">
        <v>183</v>
      </c>
      <c r="C74" s="259" t="s">
        <v>184</v>
      </c>
      <c r="D74" s="252" t="s">
        <v>93</v>
      </c>
      <c r="E74" s="253">
        <v>100.8</v>
      </c>
      <c r="F74" s="254">
        <v>0</v>
      </c>
      <c r="G74" s="255">
        <f>ROUND(E74*F74,2)</f>
        <v>0</v>
      </c>
      <c r="H74" s="254">
        <v>0.26</v>
      </c>
      <c r="I74" s="255">
        <f>ROUND(E74*H74,2)</f>
        <v>26.21</v>
      </c>
      <c r="J74" s="254">
        <v>48.74</v>
      </c>
      <c r="K74" s="255">
        <f>ROUND(E74*J74,2)</f>
        <v>4912.99</v>
      </c>
      <c r="L74" s="255">
        <v>21</v>
      </c>
      <c r="M74" s="255">
        <f>G74*(1+L74/100)</f>
        <v>0</v>
      </c>
      <c r="N74" s="255">
        <v>1.0000000000000001E-5</v>
      </c>
      <c r="O74" s="256">
        <f>ROUND(E74*N74,2)</f>
        <v>0</v>
      </c>
      <c r="P74" s="231">
        <v>0</v>
      </c>
      <c r="Q74" s="231">
        <f>ROUND(E74*P74,2)</f>
        <v>0</v>
      </c>
      <c r="R74" s="231"/>
      <c r="S74" s="231" t="s">
        <v>94</v>
      </c>
      <c r="T74" s="231" t="s">
        <v>94</v>
      </c>
      <c r="U74" s="231">
        <v>9.7000000000000003E-2</v>
      </c>
      <c r="V74" s="231">
        <f>ROUND(E74*U74,2)</f>
        <v>9.7799999999999994</v>
      </c>
      <c r="W74" s="231"/>
      <c r="X74" s="231" t="s">
        <v>95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96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0">
        <v>21</v>
      </c>
      <c r="B75" s="251" t="s">
        <v>185</v>
      </c>
      <c r="C75" s="259" t="s">
        <v>186</v>
      </c>
      <c r="D75" s="252" t="s">
        <v>93</v>
      </c>
      <c r="E75" s="253">
        <v>100.8</v>
      </c>
      <c r="F75" s="254">
        <v>0</v>
      </c>
      <c r="G75" s="255">
        <f>ROUND(E75*F75,2)</f>
        <v>0</v>
      </c>
      <c r="H75" s="254">
        <v>17.36</v>
      </c>
      <c r="I75" s="255">
        <f>ROUND(E75*H75,2)</f>
        <v>1749.89</v>
      </c>
      <c r="J75" s="254">
        <v>1574.64</v>
      </c>
      <c r="K75" s="255">
        <f>ROUND(E75*J75,2)</f>
        <v>158723.71</v>
      </c>
      <c r="L75" s="255">
        <v>21</v>
      </c>
      <c r="M75" s="255">
        <f>G75*(1+L75/100)</f>
        <v>0</v>
      </c>
      <c r="N75" s="255">
        <v>1.0000000000000001E-5</v>
      </c>
      <c r="O75" s="256">
        <f>ROUND(E75*N75,2)</f>
        <v>0</v>
      </c>
      <c r="P75" s="231">
        <v>0</v>
      </c>
      <c r="Q75" s="231">
        <f>ROUND(E75*P75,2)</f>
        <v>0</v>
      </c>
      <c r="R75" s="231"/>
      <c r="S75" s="231" t="s">
        <v>181</v>
      </c>
      <c r="T75" s="231" t="s">
        <v>182</v>
      </c>
      <c r="U75" s="231">
        <v>9.7000000000000003E-2</v>
      </c>
      <c r="V75" s="231">
        <f>ROUND(E75*U75,2)</f>
        <v>9.7799999999999994</v>
      </c>
      <c r="W75" s="231"/>
      <c r="X75" s="231" t="s">
        <v>95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96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0">
        <v>22</v>
      </c>
      <c r="B76" s="251" t="s">
        <v>187</v>
      </c>
      <c r="C76" s="259" t="s">
        <v>188</v>
      </c>
      <c r="D76" s="252" t="s">
        <v>93</v>
      </c>
      <c r="E76" s="253">
        <v>72.099999999999994</v>
      </c>
      <c r="F76" s="254">
        <v>0</v>
      </c>
      <c r="G76" s="255">
        <f>ROUND(E76*F76,2)</f>
        <v>0</v>
      </c>
      <c r="H76" s="254">
        <v>0.37</v>
      </c>
      <c r="I76" s="255">
        <f>ROUND(E76*H76,2)</f>
        <v>26.68</v>
      </c>
      <c r="J76" s="254">
        <v>75.430000000000007</v>
      </c>
      <c r="K76" s="255">
        <f>ROUND(E76*J76,2)</f>
        <v>5438.5</v>
      </c>
      <c r="L76" s="255">
        <v>21</v>
      </c>
      <c r="M76" s="255">
        <f>G76*(1+L76/100)</f>
        <v>0</v>
      </c>
      <c r="N76" s="255">
        <v>1.0000000000000001E-5</v>
      </c>
      <c r="O76" s="256">
        <f>ROUND(E76*N76,2)</f>
        <v>0</v>
      </c>
      <c r="P76" s="231">
        <v>0</v>
      </c>
      <c r="Q76" s="231">
        <f>ROUND(E76*P76,2)</f>
        <v>0</v>
      </c>
      <c r="R76" s="231"/>
      <c r="S76" s="231" t="s">
        <v>94</v>
      </c>
      <c r="T76" s="231" t="s">
        <v>94</v>
      </c>
      <c r="U76" s="231">
        <v>0.14499999999999999</v>
      </c>
      <c r="V76" s="231">
        <f>ROUND(E76*U76,2)</f>
        <v>10.45</v>
      </c>
      <c r="W76" s="231"/>
      <c r="X76" s="231" t="s">
        <v>95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96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0">
        <v>23</v>
      </c>
      <c r="B77" s="251" t="s">
        <v>189</v>
      </c>
      <c r="C77" s="259" t="s">
        <v>190</v>
      </c>
      <c r="D77" s="252" t="s">
        <v>93</v>
      </c>
      <c r="E77" s="253">
        <v>72.099999999999994</v>
      </c>
      <c r="F77" s="254">
        <v>0</v>
      </c>
      <c r="G77" s="255">
        <f>ROUND(E77*F77,2)</f>
        <v>0</v>
      </c>
      <c r="H77" s="254">
        <v>26.1</v>
      </c>
      <c r="I77" s="255">
        <f>ROUND(E77*H77,2)</f>
        <v>1881.81</v>
      </c>
      <c r="J77" s="254">
        <v>2699.9</v>
      </c>
      <c r="K77" s="255">
        <f>ROUND(E77*J77,2)</f>
        <v>194662.79</v>
      </c>
      <c r="L77" s="255">
        <v>21</v>
      </c>
      <c r="M77" s="255">
        <f>G77*(1+L77/100)</f>
        <v>0</v>
      </c>
      <c r="N77" s="255">
        <v>1.0000000000000001E-5</v>
      </c>
      <c r="O77" s="256">
        <f>ROUND(E77*N77,2)</f>
        <v>0</v>
      </c>
      <c r="P77" s="231">
        <v>0</v>
      </c>
      <c r="Q77" s="231">
        <f>ROUND(E77*P77,2)</f>
        <v>0</v>
      </c>
      <c r="R77" s="231"/>
      <c r="S77" s="231" t="s">
        <v>181</v>
      </c>
      <c r="T77" s="231" t="s">
        <v>182</v>
      </c>
      <c r="U77" s="231">
        <v>0.14499999999999999</v>
      </c>
      <c r="V77" s="231">
        <f>ROUND(E77*U77,2)</f>
        <v>10.45</v>
      </c>
      <c r="W77" s="231"/>
      <c r="X77" s="231" t="s">
        <v>95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96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0">
        <v>24</v>
      </c>
      <c r="B78" s="251" t="s">
        <v>191</v>
      </c>
      <c r="C78" s="259" t="s">
        <v>192</v>
      </c>
      <c r="D78" s="252" t="s">
        <v>93</v>
      </c>
      <c r="E78" s="253">
        <v>41.8</v>
      </c>
      <c r="F78" s="254">
        <v>0</v>
      </c>
      <c r="G78" s="255">
        <f>ROUND(E78*F78,2)</f>
        <v>0</v>
      </c>
      <c r="H78" s="254">
        <v>0.38</v>
      </c>
      <c r="I78" s="255">
        <f>ROUND(E78*H78,2)</f>
        <v>15.88</v>
      </c>
      <c r="J78" s="254">
        <v>82.02</v>
      </c>
      <c r="K78" s="255">
        <f>ROUND(E78*J78,2)</f>
        <v>3428.44</v>
      </c>
      <c r="L78" s="255">
        <v>21</v>
      </c>
      <c r="M78" s="255">
        <f>G78*(1+L78/100)</f>
        <v>0</v>
      </c>
      <c r="N78" s="255">
        <v>1.0000000000000001E-5</v>
      </c>
      <c r="O78" s="256">
        <f>ROUND(E78*N78,2)</f>
        <v>0</v>
      </c>
      <c r="P78" s="231">
        <v>0</v>
      </c>
      <c r="Q78" s="231">
        <f>ROUND(E78*P78,2)</f>
        <v>0</v>
      </c>
      <c r="R78" s="231"/>
      <c r="S78" s="231" t="s">
        <v>94</v>
      </c>
      <c r="T78" s="231" t="s">
        <v>94</v>
      </c>
      <c r="U78" s="231">
        <v>0.154</v>
      </c>
      <c r="V78" s="231">
        <f>ROUND(E78*U78,2)</f>
        <v>6.44</v>
      </c>
      <c r="W78" s="231"/>
      <c r="X78" s="231" t="s">
        <v>95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96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0">
        <v>25</v>
      </c>
      <c r="B79" s="251" t="s">
        <v>193</v>
      </c>
      <c r="C79" s="259" t="s">
        <v>194</v>
      </c>
      <c r="D79" s="252" t="s">
        <v>93</v>
      </c>
      <c r="E79" s="253">
        <v>41.8</v>
      </c>
      <c r="F79" s="254">
        <v>0</v>
      </c>
      <c r="G79" s="255">
        <f>ROUND(E79*F79,2)</f>
        <v>0</v>
      </c>
      <c r="H79" s="254">
        <v>40.75</v>
      </c>
      <c r="I79" s="255">
        <f>ROUND(E79*H79,2)</f>
        <v>1703.35</v>
      </c>
      <c r="J79" s="254">
        <v>4516.25</v>
      </c>
      <c r="K79" s="255">
        <f>ROUND(E79*J79,2)</f>
        <v>188779.25</v>
      </c>
      <c r="L79" s="255">
        <v>21</v>
      </c>
      <c r="M79" s="255">
        <f>G79*(1+L79/100)</f>
        <v>0</v>
      </c>
      <c r="N79" s="255">
        <v>1.0000000000000001E-5</v>
      </c>
      <c r="O79" s="256">
        <f>ROUND(E79*N79,2)</f>
        <v>0</v>
      </c>
      <c r="P79" s="231">
        <v>0</v>
      </c>
      <c r="Q79" s="231">
        <f>ROUND(E79*P79,2)</f>
        <v>0</v>
      </c>
      <c r="R79" s="231"/>
      <c r="S79" s="231" t="s">
        <v>181</v>
      </c>
      <c r="T79" s="231" t="s">
        <v>182</v>
      </c>
      <c r="U79" s="231">
        <v>0.154</v>
      </c>
      <c r="V79" s="231">
        <f>ROUND(E79*U79,2)</f>
        <v>6.44</v>
      </c>
      <c r="W79" s="231"/>
      <c r="X79" s="231" t="s">
        <v>95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96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0">
        <v>26</v>
      </c>
      <c r="B80" s="251" t="s">
        <v>195</v>
      </c>
      <c r="C80" s="259" t="s">
        <v>196</v>
      </c>
      <c r="D80" s="252" t="s">
        <v>197</v>
      </c>
      <c r="E80" s="253">
        <v>5</v>
      </c>
      <c r="F80" s="254">
        <v>0</v>
      </c>
      <c r="G80" s="255">
        <f>ROUND(E80*F80,2)</f>
        <v>0</v>
      </c>
      <c r="H80" s="254">
        <v>1.5</v>
      </c>
      <c r="I80" s="255">
        <f>ROUND(E80*H80,2)</f>
        <v>7.5</v>
      </c>
      <c r="J80" s="254">
        <v>199.5</v>
      </c>
      <c r="K80" s="255">
        <f>ROUND(E80*J80,2)</f>
        <v>997.5</v>
      </c>
      <c r="L80" s="255">
        <v>21</v>
      </c>
      <c r="M80" s="255">
        <f>G80*(1+L80/100)</f>
        <v>0</v>
      </c>
      <c r="N80" s="255">
        <v>5.0000000000000002E-5</v>
      </c>
      <c r="O80" s="256">
        <f>ROUND(E80*N80,2)</f>
        <v>0</v>
      </c>
      <c r="P80" s="231">
        <v>0</v>
      </c>
      <c r="Q80" s="231">
        <f>ROUND(E80*P80,2)</f>
        <v>0</v>
      </c>
      <c r="R80" s="231"/>
      <c r="S80" s="231" t="s">
        <v>94</v>
      </c>
      <c r="T80" s="231" t="s">
        <v>94</v>
      </c>
      <c r="U80" s="231">
        <v>0.42</v>
      </c>
      <c r="V80" s="231">
        <f>ROUND(E80*U80,2)</f>
        <v>2.1</v>
      </c>
      <c r="W80" s="231"/>
      <c r="X80" s="231" t="s">
        <v>95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96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0">
        <v>27</v>
      </c>
      <c r="B81" s="251" t="s">
        <v>198</v>
      </c>
      <c r="C81" s="259" t="s">
        <v>199</v>
      </c>
      <c r="D81" s="252" t="s">
        <v>197</v>
      </c>
      <c r="E81" s="253">
        <v>5</v>
      </c>
      <c r="F81" s="254">
        <v>0</v>
      </c>
      <c r="G81" s="255">
        <f>ROUND(E81*F81,2)</f>
        <v>0</v>
      </c>
      <c r="H81" s="254">
        <v>60.85</v>
      </c>
      <c r="I81" s="255">
        <f>ROUND(E81*H81,2)</f>
        <v>304.25</v>
      </c>
      <c r="J81" s="254">
        <v>3789.15</v>
      </c>
      <c r="K81" s="255">
        <f>ROUND(E81*J81,2)</f>
        <v>18945.75</v>
      </c>
      <c r="L81" s="255">
        <v>21</v>
      </c>
      <c r="M81" s="255">
        <f>G81*(1+L81/100)</f>
        <v>0</v>
      </c>
      <c r="N81" s="255">
        <v>5.0000000000000002E-5</v>
      </c>
      <c r="O81" s="256">
        <f>ROUND(E81*N81,2)</f>
        <v>0</v>
      </c>
      <c r="P81" s="231">
        <v>0</v>
      </c>
      <c r="Q81" s="231">
        <f>ROUND(E81*P81,2)</f>
        <v>0</v>
      </c>
      <c r="R81" s="231"/>
      <c r="S81" s="231" t="s">
        <v>181</v>
      </c>
      <c r="T81" s="231" t="s">
        <v>182</v>
      </c>
      <c r="U81" s="231">
        <v>0.42</v>
      </c>
      <c r="V81" s="231">
        <f>ROUND(E81*U81,2)</f>
        <v>2.1</v>
      </c>
      <c r="W81" s="231"/>
      <c r="X81" s="231" t="s">
        <v>95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96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0">
        <v>28</v>
      </c>
      <c r="B82" s="251" t="s">
        <v>200</v>
      </c>
      <c r="C82" s="259" t="s">
        <v>201</v>
      </c>
      <c r="D82" s="252" t="s">
        <v>197</v>
      </c>
      <c r="E82" s="253">
        <v>3</v>
      </c>
      <c r="F82" s="254">
        <v>0</v>
      </c>
      <c r="G82" s="255">
        <f>ROUND(E82*F82,2)</f>
        <v>0</v>
      </c>
      <c r="H82" s="254">
        <v>2.25</v>
      </c>
      <c r="I82" s="255">
        <f>ROUND(E82*H82,2)</f>
        <v>6.75</v>
      </c>
      <c r="J82" s="254">
        <v>263.75</v>
      </c>
      <c r="K82" s="255">
        <f>ROUND(E82*J82,2)</f>
        <v>791.25</v>
      </c>
      <c r="L82" s="255">
        <v>21</v>
      </c>
      <c r="M82" s="255">
        <f>G82*(1+L82/100)</f>
        <v>0</v>
      </c>
      <c r="N82" s="255">
        <v>8.0000000000000007E-5</v>
      </c>
      <c r="O82" s="256">
        <f>ROUND(E82*N82,2)</f>
        <v>0</v>
      </c>
      <c r="P82" s="231">
        <v>0</v>
      </c>
      <c r="Q82" s="231">
        <f>ROUND(E82*P82,2)</f>
        <v>0</v>
      </c>
      <c r="R82" s="231"/>
      <c r="S82" s="231" t="s">
        <v>94</v>
      </c>
      <c r="T82" s="231" t="s">
        <v>94</v>
      </c>
      <c r="U82" s="231">
        <v>0.55500000000000005</v>
      </c>
      <c r="V82" s="231">
        <f>ROUND(E82*U82,2)</f>
        <v>1.67</v>
      </c>
      <c r="W82" s="231"/>
      <c r="X82" s="231" t="s">
        <v>95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96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0">
        <v>29</v>
      </c>
      <c r="B83" s="251" t="s">
        <v>202</v>
      </c>
      <c r="C83" s="259" t="s">
        <v>203</v>
      </c>
      <c r="D83" s="252" t="s">
        <v>197</v>
      </c>
      <c r="E83" s="253">
        <v>3</v>
      </c>
      <c r="F83" s="254">
        <v>0</v>
      </c>
      <c r="G83" s="255">
        <f>ROUND(E83*F83,2)</f>
        <v>0</v>
      </c>
      <c r="H83" s="254">
        <v>167.8</v>
      </c>
      <c r="I83" s="255">
        <f>ROUND(E83*H83,2)</f>
        <v>503.4</v>
      </c>
      <c r="J83" s="254">
        <v>9252.2000000000007</v>
      </c>
      <c r="K83" s="255">
        <f>ROUND(E83*J83,2)</f>
        <v>27756.6</v>
      </c>
      <c r="L83" s="255">
        <v>21</v>
      </c>
      <c r="M83" s="255">
        <f>G83*(1+L83/100)</f>
        <v>0</v>
      </c>
      <c r="N83" s="255">
        <v>8.0000000000000007E-5</v>
      </c>
      <c r="O83" s="256">
        <f>ROUND(E83*N83,2)</f>
        <v>0</v>
      </c>
      <c r="P83" s="231">
        <v>0</v>
      </c>
      <c r="Q83" s="231">
        <f>ROUND(E83*P83,2)</f>
        <v>0</v>
      </c>
      <c r="R83" s="231"/>
      <c r="S83" s="231" t="s">
        <v>181</v>
      </c>
      <c r="T83" s="231" t="s">
        <v>182</v>
      </c>
      <c r="U83" s="231">
        <v>0.55500000000000005</v>
      </c>
      <c r="V83" s="231">
        <f>ROUND(E83*U83,2)</f>
        <v>1.67</v>
      </c>
      <c r="W83" s="231"/>
      <c r="X83" s="231" t="s">
        <v>95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96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0">
        <v>30</v>
      </c>
      <c r="B84" s="251" t="s">
        <v>204</v>
      </c>
      <c r="C84" s="259" t="s">
        <v>205</v>
      </c>
      <c r="D84" s="252" t="s">
        <v>197</v>
      </c>
      <c r="E84" s="253">
        <v>1</v>
      </c>
      <c r="F84" s="254">
        <v>0</v>
      </c>
      <c r="G84" s="255">
        <f>ROUND(E84*F84,2)</f>
        <v>0</v>
      </c>
      <c r="H84" s="254">
        <v>2.87</v>
      </c>
      <c r="I84" s="255">
        <f>ROUND(E84*H84,2)</f>
        <v>2.87</v>
      </c>
      <c r="J84" s="254">
        <v>301.63</v>
      </c>
      <c r="K84" s="255">
        <f>ROUND(E84*J84,2)</f>
        <v>301.63</v>
      </c>
      <c r="L84" s="255">
        <v>21</v>
      </c>
      <c r="M84" s="255">
        <f>G84*(1+L84/100)</f>
        <v>0</v>
      </c>
      <c r="N84" s="255">
        <v>1E-4</v>
      </c>
      <c r="O84" s="256">
        <f>ROUND(E84*N84,2)</f>
        <v>0</v>
      </c>
      <c r="P84" s="231">
        <v>0</v>
      </c>
      <c r="Q84" s="231">
        <f>ROUND(E84*P84,2)</f>
        <v>0</v>
      </c>
      <c r="R84" s="231"/>
      <c r="S84" s="231" t="s">
        <v>94</v>
      </c>
      <c r="T84" s="231" t="s">
        <v>94</v>
      </c>
      <c r="U84" s="231">
        <v>0.63500000000000001</v>
      </c>
      <c r="V84" s="231">
        <f>ROUND(E84*U84,2)</f>
        <v>0.64</v>
      </c>
      <c r="W84" s="231"/>
      <c r="X84" s="231" t="s">
        <v>95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96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50">
        <v>31</v>
      </c>
      <c r="B85" s="251" t="s">
        <v>206</v>
      </c>
      <c r="C85" s="259" t="s">
        <v>207</v>
      </c>
      <c r="D85" s="252" t="s">
        <v>197</v>
      </c>
      <c r="E85" s="253">
        <v>1</v>
      </c>
      <c r="F85" s="254">
        <v>0</v>
      </c>
      <c r="G85" s="255">
        <f>ROUND(E85*F85,2)</f>
        <v>0</v>
      </c>
      <c r="H85" s="254">
        <v>394.89</v>
      </c>
      <c r="I85" s="255">
        <f>ROUND(E85*H85,2)</f>
        <v>394.89</v>
      </c>
      <c r="J85" s="254">
        <v>19475.11</v>
      </c>
      <c r="K85" s="255">
        <f>ROUND(E85*J85,2)</f>
        <v>19475.11</v>
      </c>
      <c r="L85" s="255">
        <v>21</v>
      </c>
      <c r="M85" s="255">
        <f>G85*(1+L85/100)</f>
        <v>0</v>
      </c>
      <c r="N85" s="255">
        <v>1E-4</v>
      </c>
      <c r="O85" s="256">
        <f>ROUND(E85*N85,2)</f>
        <v>0</v>
      </c>
      <c r="P85" s="231">
        <v>0</v>
      </c>
      <c r="Q85" s="231">
        <f>ROUND(E85*P85,2)</f>
        <v>0</v>
      </c>
      <c r="R85" s="231"/>
      <c r="S85" s="231" t="s">
        <v>181</v>
      </c>
      <c r="T85" s="231" t="s">
        <v>182</v>
      </c>
      <c r="U85" s="231">
        <v>0.63500000000000001</v>
      </c>
      <c r="V85" s="231">
        <f>ROUND(E85*U85,2)</f>
        <v>0.64</v>
      </c>
      <c r="W85" s="231"/>
      <c r="X85" s="231" t="s">
        <v>95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96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50">
        <v>32</v>
      </c>
      <c r="B86" s="251" t="s">
        <v>208</v>
      </c>
      <c r="C86" s="259" t="s">
        <v>209</v>
      </c>
      <c r="D86" s="252" t="s">
        <v>210</v>
      </c>
      <c r="E86" s="253">
        <v>1</v>
      </c>
      <c r="F86" s="254">
        <v>0</v>
      </c>
      <c r="G86" s="255">
        <f>ROUND(E86*F86,2)</f>
        <v>0</v>
      </c>
      <c r="H86" s="254">
        <v>0</v>
      </c>
      <c r="I86" s="255">
        <f>ROUND(E86*H86,2)</f>
        <v>0</v>
      </c>
      <c r="J86" s="254">
        <v>10000</v>
      </c>
      <c r="K86" s="255">
        <f>ROUND(E86*J86,2)</f>
        <v>10000</v>
      </c>
      <c r="L86" s="255">
        <v>21</v>
      </c>
      <c r="M86" s="255">
        <f>G86*(1+L86/100)</f>
        <v>0</v>
      </c>
      <c r="N86" s="255">
        <v>0</v>
      </c>
      <c r="O86" s="256">
        <f>ROUND(E86*N86,2)</f>
        <v>0</v>
      </c>
      <c r="P86" s="231">
        <v>0</v>
      </c>
      <c r="Q86" s="231">
        <f>ROUND(E86*P86,2)</f>
        <v>0</v>
      </c>
      <c r="R86" s="231"/>
      <c r="S86" s="231" t="s">
        <v>181</v>
      </c>
      <c r="T86" s="231" t="s">
        <v>182</v>
      </c>
      <c r="U86" s="231">
        <v>0</v>
      </c>
      <c r="V86" s="231">
        <f>ROUND(E86*U86,2)</f>
        <v>0</v>
      </c>
      <c r="W86" s="231"/>
      <c r="X86" s="231" t="s">
        <v>95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96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50">
        <v>33</v>
      </c>
      <c r="B87" s="251" t="s">
        <v>211</v>
      </c>
      <c r="C87" s="259" t="s">
        <v>212</v>
      </c>
      <c r="D87" s="252" t="s">
        <v>93</v>
      </c>
      <c r="E87" s="253">
        <v>231.2</v>
      </c>
      <c r="F87" s="254">
        <v>0</v>
      </c>
      <c r="G87" s="255">
        <f>ROUND(E87*F87,2)</f>
        <v>0</v>
      </c>
      <c r="H87" s="254">
        <v>6.79</v>
      </c>
      <c r="I87" s="255">
        <f>ROUND(E87*H87,2)</f>
        <v>1569.85</v>
      </c>
      <c r="J87" s="254">
        <v>45.21</v>
      </c>
      <c r="K87" s="255">
        <f>ROUND(E87*J87,2)</f>
        <v>10452.549999999999</v>
      </c>
      <c r="L87" s="255">
        <v>21</v>
      </c>
      <c r="M87" s="255">
        <f>G87*(1+L87/100)</f>
        <v>0</v>
      </c>
      <c r="N87" s="255">
        <v>0</v>
      </c>
      <c r="O87" s="256">
        <f>ROUND(E87*N87,2)</f>
        <v>0</v>
      </c>
      <c r="P87" s="231">
        <v>0</v>
      </c>
      <c r="Q87" s="231">
        <f>ROUND(E87*P87,2)</f>
        <v>0</v>
      </c>
      <c r="R87" s="231"/>
      <c r="S87" s="231" t="s">
        <v>94</v>
      </c>
      <c r="T87" s="231" t="s">
        <v>94</v>
      </c>
      <c r="U87" s="231">
        <v>9.1999999999999998E-2</v>
      </c>
      <c r="V87" s="231">
        <f>ROUND(E87*U87,2)</f>
        <v>21.27</v>
      </c>
      <c r="W87" s="231"/>
      <c r="X87" s="231" t="s">
        <v>95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96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50">
        <v>34</v>
      </c>
      <c r="B88" s="251" t="s">
        <v>213</v>
      </c>
      <c r="C88" s="259" t="s">
        <v>214</v>
      </c>
      <c r="D88" s="252" t="s">
        <v>93</v>
      </c>
      <c r="E88" s="253">
        <v>231.2</v>
      </c>
      <c r="F88" s="254">
        <v>0</v>
      </c>
      <c r="G88" s="255">
        <f>ROUND(E88*F88,2)</f>
        <v>0</v>
      </c>
      <c r="H88" s="254">
        <v>0</v>
      </c>
      <c r="I88" s="255">
        <f>ROUND(E88*H88,2)</f>
        <v>0</v>
      </c>
      <c r="J88" s="254">
        <v>72.400000000000006</v>
      </c>
      <c r="K88" s="255">
        <f>ROUND(E88*J88,2)</f>
        <v>16738.88</v>
      </c>
      <c r="L88" s="255">
        <v>21</v>
      </c>
      <c r="M88" s="255">
        <f>G88*(1+L88/100)</f>
        <v>0</v>
      </c>
      <c r="N88" s="255">
        <v>0</v>
      </c>
      <c r="O88" s="256">
        <f>ROUND(E88*N88,2)</f>
        <v>0</v>
      </c>
      <c r="P88" s="231">
        <v>0</v>
      </c>
      <c r="Q88" s="231">
        <f>ROUND(E88*P88,2)</f>
        <v>0</v>
      </c>
      <c r="R88" s="231"/>
      <c r="S88" s="231" t="s">
        <v>94</v>
      </c>
      <c r="T88" s="231" t="s">
        <v>94</v>
      </c>
      <c r="U88" s="231">
        <v>3.9E-2</v>
      </c>
      <c r="V88" s="231">
        <f>ROUND(E88*U88,2)</f>
        <v>9.02</v>
      </c>
      <c r="W88" s="231"/>
      <c r="X88" s="231" t="s">
        <v>95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96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50">
        <v>35</v>
      </c>
      <c r="B89" s="251" t="s">
        <v>215</v>
      </c>
      <c r="C89" s="259" t="s">
        <v>216</v>
      </c>
      <c r="D89" s="252" t="s">
        <v>197</v>
      </c>
      <c r="E89" s="253">
        <v>9</v>
      </c>
      <c r="F89" s="254">
        <v>0</v>
      </c>
      <c r="G89" s="255">
        <f>ROUND(E89*F89,2)</f>
        <v>0</v>
      </c>
      <c r="H89" s="254">
        <v>20802.87</v>
      </c>
      <c r="I89" s="255">
        <f>ROUND(E89*H89,2)</f>
        <v>187225.83</v>
      </c>
      <c r="J89" s="254">
        <v>4707.13</v>
      </c>
      <c r="K89" s="255">
        <f>ROUND(E89*J89,2)</f>
        <v>42364.17</v>
      </c>
      <c r="L89" s="255">
        <v>21</v>
      </c>
      <c r="M89" s="255">
        <f>G89*(1+L89/100)</f>
        <v>0</v>
      </c>
      <c r="N89" s="255">
        <v>3.4470100000000001</v>
      </c>
      <c r="O89" s="256">
        <f>ROUND(E89*N89,2)</f>
        <v>31.02</v>
      </c>
      <c r="P89" s="231">
        <v>0</v>
      </c>
      <c r="Q89" s="231">
        <f>ROUND(E89*P89,2)</f>
        <v>0</v>
      </c>
      <c r="R89" s="231"/>
      <c r="S89" s="231" t="s">
        <v>94</v>
      </c>
      <c r="T89" s="231" t="s">
        <v>94</v>
      </c>
      <c r="U89" s="231">
        <v>6.5377700000000001</v>
      </c>
      <c r="V89" s="231">
        <f>ROUND(E89*U89,2)</f>
        <v>58.84</v>
      </c>
      <c r="W89" s="231"/>
      <c r="X89" s="231" t="s">
        <v>159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160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50">
        <v>36</v>
      </c>
      <c r="B90" s="251" t="s">
        <v>217</v>
      </c>
      <c r="C90" s="259" t="s">
        <v>218</v>
      </c>
      <c r="D90" s="252" t="s">
        <v>197</v>
      </c>
      <c r="E90" s="253">
        <v>1</v>
      </c>
      <c r="F90" s="254">
        <v>0</v>
      </c>
      <c r="G90" s="255">
        <f>ROUND(E90*F90,2)</f>
        <v>0</v>
      </c>
      <c r="H90" s="254">
        <v>47963.79</v>
      </c>
      <c r="I90" s="255">
        <f>ROUND(E90*H90,2)</f>
        <v>47963.79</v>
      </c>
      <c r="J90" s="254">
        <v>7036.21</v>
      </c>
      <c r="K90" s="255">
        <f>ROUND(E90*J90,2)</f>
        <v>7036.21</v>
      </c>
      <c r="L90" s="255">
        <v>21</v>
      </c>
      <c r="M90" s="255">
        <f>G90*(1+L90/100)</f>
        <v>0</v>
      </c>
      <c r="N90" s="255">
        <v>3.4470100000000001</v>
      </c>
      <c r="O90" s="256">
        <f>ROUND(E90*N90,2)</f>
        <v>3.45</v>
      </c>
      <c r="P90" s="231">
        <v>0</v>
      </c>
      <c r="Q90" s="231">
        <f>ROUND(E90*P90,2)</f>
        <v>0</v>
      </c>
      <c r="R90" s="231"/>
      <c r="S90" s="231" t="s">
        <v>181</v>
      </c>
      <c r="T90" s="231" t="s">
        <v>182</v>
      </c>
      <c r="U90" s="231">
        <v>6.5377700000000001</v>
      </c>
      <c r="V90" s="231">
        <f>ROUND(E90*U90,2)</f>
        <v>6.54</v>
      </c>
      <c r="W90" s="231"/>
      <c r="X90" s="231" t="s">
        <v>159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160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37" t="s">
        <v>89</v>
      </c>
      <c r="B91" s="238" t="s">
        <v>58</v>
      </c>
      <c r="C91" s="258" t="s">
        <v>59</v>
      </c>
      <c r="D91" s="239"/>
      <c r="E91" s="240"/>
      <c r="F91" s="241"/>
      <c r="G91" s="241">
        <f>SUMIF(AG92:AG98,"&lt;&gt;NOR",G92:G98)</f>
        <v>0</v>
      </c>
      <c r="H91" s="241"/>
      <c r="I91" s="241">
        <f>SUM(I92:I98)</f>
        <v>8046.7199999999993</v>
      </c>
      <c r="J91" s="241"/>
      <c r="K91" s="241">
        <f>SUM(K92:K98)</f>
        <v>24350.68</v>
      </c>
      <c r="L91" s="241"/>
      <c r="M91" s="241">
        <f>SUM(M92:M98)</f>
        <v>0</v>
      </c>
      <c r="N91" s="241"/>
      <c r="O91" s="242">
        <f>SUM(O92:O98)</f>
        <v>5.98</v>
      </c>
      <c r="P91" s="236"/>
      <c r="Q91" s="236">
        <f>SUM(Q92:Q98)</f>
        <v>2.2799999999999998</v>
      </c>
      <c r="R91" s="236"/>
      <c r="S91" s="236"/>
      <c r="T91" s="236"/>
      <c r="U91" s="236"/>
      <c r="V91" s="236">
        <f>SUM(V92:V98)</f>
        <v>26</v>
      </c>
      <c r="W91" s="236"/>
      <c r="X91" s="236"/>
      <c r="AG91" t="s">
        <v>90</v>
      </c>
    </row>
    <row r="92" spans="1:60" outlineLevel="1" x14ac:dyDescent="0.2">
      <c r="A92" s="243">
        <v>37</v>
      </c>
      <c r="B92" s="244" t="s">
        <v>219</v>
      </c>
      <c r="C92" s="260" t="s">
        <v>220</v>
      </c>
      <c r="D92" s="245" t="s">
        <v>221</v>
      </c>
      <c r="E92" s="246">
        <v>7.7714999999999996</v>
      </c>
      <c r="F92" s="247">
        <v>0</v>
      </c>
      <c r="G92" s="248">
        <f>ROUND(E92*F92,2)</f>
        <v>0</v>
      </c>
      <c r="H92" s="247">
        <v>109.28</v>
      </c>
      <c r="I92" s="248">
        <f>ROUND(E92*H92,2)</f>
        <v>849.27</v>
      </c>
      <c r="J92" s="247">
        <v>116.22</v>
      </c>
      <c r="K92" s="248">
        <f>ROUND(E92*J92,2)</f>
        <v>903.2</v>
      </c>
      <c r="L92" s="248">
        <v>21</v>
      </c>
      <c r="M92" s="248">
        <f>G92*(1+L92/100)</f>
        <v>0</v>
      </c>
      <c r="N92" s="248">
        <v>0.12751000000000001</v>
      </c>
      <c r="O92" s="249">
        <f>ROUND(E92*N92,2)</f>
        <v>0.99</v>
      </c>
      <c r="P92" s="231">
        <v>0</v>
      </c>
      <c r="Q92" s="231">
        <f>ROUND(E92*P92,2)</f>
        <v>0</v>
      </c>
      <c r="R92" s="231"/>
      <c r="S92" s="231" t="s">
        <v>94</v>
      </c>
      <c r="T92" s="231" t="s">
        <v>94</v>
      </c>
      <c r="U92" s="231">
        <v>0.27045000000000002</v>
      </c>
      <c r="V92" s="231">
        <f>ROUND(E92*U92,2)</f>
        <v>2.1</v>
      </c>
      <c r="W92" s="231"/>
      <c r="X92" s="231" t="s">
        <v>95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96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3" t="s">
        <v>222</v>
      </c>
      <c r="D93" s="234"/>
      <c r="E93" s="235">
        <v>7.7714999999999996</v>
      </c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107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43">
        <v>38</v>
      </c>
      <c r="B94" s="244" t="s">
        <v>223</v>
      </c>
      <c r="C94" s="260" t="s">
        <v>224</v>
      </c>
      <c r="D94" s="245" t="s">
        <v>221</v>
      </c>
      <c r="E94" s="246">
        <v>21.98</v>
      </c>
      <c r="F94" s="247">
        <v>0</v>
      </c>
      <c r="G94" s="248">
        <f>ROUND(E94*F94,2)</f>
        <v>0</v>
      </c>
      <c r="H94" s="247">
        <v>194.41</v>
      </c>
      <c r="I94" s="248">
        <f>ROUND(E94*H94,2)</f>
        <v>4273.13</v>
      </c>
      <c r="J94" s="247">
        <v>159.09</v>
      </c>
      <c r="K94" s="248">
        <f>ROUND(E94*J94,2)</f>
        <v>3496.8</v>
      </c>
      <c r="L94" s="248">
        <v>21</v>
      </c>
      <c r="M94" s="248">
        <f>G94*(1+L94/100)</f>
        <v>0</v>
      </c>
      <c r="N94" s="248">
        <v>0.22678999999999999</v>
      </c>
      <c r="O94" s="249">
        <f>ROUND(E94*N94,2)</f>
        <v>4.9800000000000004</v>
      </c>
      <c r="P94" s="231">
        <v>0</v>
      </c>
      <c r="Q94" s="231">
        <f>ROUND(E94*P94,2)</f>
        <v>0</v>
      </c>
      <c r="R94" s="231"/>
      <c r="S94" s="231" t="s">
        <v>94</v>
      </c>
      <c r="T94" s="231" t="s">
        <v>94</v>
      </c>
      <c r="U94" s="231">
        <v>0.37026999999999999</v>
      </c>
      <c r="V94" s="231">
        <f>ROUND(E94*U94,2)</f>
        <v>8.14</v>
      </c>
      <c r="W94" s="231"/>
      <c r="X94" s="231" t="s">
        <v>95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96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3" t="s">
        <v>225</v>
      </c>
      <c r="D95" s="234"/>
      <c r="E95" s="235">
        <v>21.98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107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3">
        <v>39</v>
      </c>
      <c r="B96" s="244" t="s">
        <v>226</v>
      </c>
      <c r="C96" s="260" t="s">
        <v>227</v>
      </c>
      <c r="D96" s="245" t="s">
        <v>93</v>
      </c>
      <c r="E96" s="246">
        <v>22.5</v>
      </c>
      <c r="F96" s="247">
        <v>0</v>
      </c>
      <c r="G96" s="248">
        <f>ROUND(E96*F96,2)</f>
        <v>0</v>
      </c>
      <c r="H96" s="247">
        <v>95.88</v>
      </c>
      <c r="I96" s="248">
        <f>ROUND(E96*H96,2)</f>
        <v>2157.3000000000002</v>
      </c>
      <c r="J96" s="247">
        <v>654.12</v>
      </c>
      <c r="K96" s="248">
        <f>ROUND(E96*J96,2)</f>
        <v>14717.7</v>
      </c>
      <c r="L96" s="248">
        <v>21</v>
      </c>
      <c r="M96" s="248">
        <f>G96*(1+L96/100)</f>
        <v>0</v>
      </c>
      <c r="N96" s="248">
        <v>5.9000000000000003E-4</v>
      </c>
      <c r="O96" s="249">
        <f>ROUND(E96*N96,2)</f>
        <v>0.01</v>
      </c>
      <c r="P96" s="231">
        <v>9.2999999999999999E-2</v>
      </c>
      <c r="Q96" s="231">
        <f>ROUND(E96*P96,2)</f>
        <v>2.09</v>
      </c>
      <c r="R96" s="231"/>
      <c r="S96" s="231" t="s">
        <v>181</v>
      </c>
      <c r="T96" s="231" t="s">
        <v>182</v>
      </c>
      <c r="U96" s="231">
        <v>0.64300000000000002</v>
      </c>
      <c r="V96" s="231">
        <f>ROUND(E96*U96,2)</f>
        <v>14.47</v>
      </c>
      <c r="W96" s="231"/>
      <c r="X96" s="231" t="s">
        <v>95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96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3" t="s">
        <v>228</v>
      </c>
      <c r="D97" s="234"/>
      <c r="E97" s="235">
        <v>22.5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107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50">
        <v>40</v>
      </c>
      <c r="B98" s="251" t="s">
        <v>229</v>
      </c>
      <c r="C98" s="259" t="s">
        <v>230</v>
      </c>
      <c r="D98" s="252" t="s">
        <v>197</v>
      </c>
      <c r="E98" s="253">
        <v>2</v>
      </c>
      <c r="F98" s="254">
        <v>0</v>
      </c>
      <c r="G98" s="255">
        <f>ROUND(E98*F98,2)</f>
        <v>0</v>
      </c>
      <c r="H98" s="254">
        <v>383.51</v>
      </c>
      <c r="I98" s="255">
        <f>ROUND(E98*H98,2)</f>
        <v>767.02</v>
      </c>
      <c r="J98" s="254">
        <v>2616.4899999999998</v>
      </c>
      <c r="K98" s="255">
        <f>ROUND(E98*J98,2)</f>
        <v>5232.9799999999996</v>
      </c>
      <c r="L98" s="255">
        <v>21</v>
      </c>
      <c r="M98" s="255">
        <f>G98*(1+L98/100)</f>
        <v>0</v>
      </c>
      <c r="N98" s="255">
        <v>5.9000000000000003E-4</v>
      </c>
      <c r="O98" s="256">
        <f>ROUND(E98*N98,2)</f>
        <v>0</v>
      </c>
      <c r="P98" s="231">
        <v>9.2999999999999999E-2</v>
      </c>
      <c r="Q98" s="231">
        <f>ROUND(E98*P98,2)</f>
        <v>0.19</v>
      </c>
      <c r="R98" s="231"/>
      <c r="S98" s="231" t="s">
        <v>181</v>
      </c>
      <c r="T98" s="231" t="s">
        <v>182</v>
      </c>
      <c r="U98" s="231">
        <v>0.64300000000000002</v>
      </c>
      <c r="V98" s="231">
        <f>ROUND(E98*U98,2)</f>
        <v>1.29</v>
      </c>
      <c r="W98" s="231"/>
      <c r="X98" s="231" t="s">
        <v>95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96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37" t="s">
        <v>89</v>
      </c>
      <c r="B99" s="238" t="s">
        <v>60</v>
      </c>
      <c r="C99" s="258" t="s">
        <v>61</v>
      </c>
      <c r="D99" s="239"/>
      <c r="E99" s="240"/>
      <c r="F99" s="241"/>
      <c r="G99" s="241">
        <f>SUMIF(AG100:AG100,"&lt;&gt;NOR",G100:G100)</f>
        <v>0</v>
      </c>
      <c r="H99" s="241"/>
      <c r="I99" s="241">
        <f>SUM(I100:I100)</f>
        <v>0</v>
      </c>
      <c r="J99" s="241"/>
      <c r="K99" s="241">
        <f>SUM(K100:K100)</f>
        <v>113321.48</v>
      </c>
      <c r="L99" s="241"/>
      <c r="M99" s="241">
        <f>SUM(M100:M100)</f>
        <v>0</v>
      </c>
      <c r="N99" s="241"/>
      <c r="O99" s="242">
        <f>SUM(O100:O100)</f>
        <v>0</v>
      </c>
      <c r="P99" s="236"/>
      <c r="Q99" s="236">
        <f>SUM(Q100:Q100)</f>
        <v>0</v>
      </c>
      <c r="R99" s="236"/>
      <c r="S99" s="236"/>
      <c r="T99" s="236"/>
      <c r="U99" s="236"/>
      <c r="V99" s="236">
        <f>SUM(V100:V100)</f>
        <v>169.98</v>
      </c>
      <c r="W99" s="236"/>
      <c r="X99" s="236"/>
      <c r="AG99" t="s">
        <v>90</v>
      </c>
    </row>
    <row r="100" spans="1:60" outlineLevel="1" x14ac:dyDescent="0.2">
      <c r="A100" s="250">
        <v>41</v>
      </c>
      <c r="B100" s="251" t="s">
        <v>231</v>
      </c>
      <c r="C100" s="259" t="s">
        <v>232</v>
      </c>
      <c r="D100" s="252" t="s">
        <v>233</v>
      </c>
      <c r="E100" s="253">
        <v>803.69847000000004</v>
      </c>
      <c r="F100" s="254">
        <v>0</v>
      </c>
      <c r="G100" s="255">
        <f>ROUND(E100*F100,2)</f>
        <v>0</v>
      </c>
      <c r="H100" s="254">
        <v>0</v>
      </c>
      <c r="I100" s="255">
        <f>ROUND(E100*H100,2)</f>
        <v>0</v>
      </c>
      <c r="J100" s="254">
        <v>141</v>
      </c>
      <c r="K100" s="255">
        <f>ROUND(E100*J100,2)</f>
        <v>113321.48</v>
      </c>
      <c r="L100" s="255">
        <v>21</v>
      </c>
      <c r="M100" s="255">
        <f>G100*(1+L100/100)</f>
        <v>0</v>
      </c>
      <c r="N100" s="255">
        <v>0</v>
      </c>
      <c r="O100" s="256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94</v>
      </c>
      <c r="T100" s="231" t="s">
        <v>94</v>
      </c>
      <c r="U100" s="231">
        <v>0.21149999999999999</v>
      </c>
      <c r="V100" s="231">
        <f>ROUND(E100*U100,2)</f>
        <v>169.98</v>
      </c>
      <c r="W100" s="231"/>
      <c r="X100" s="231" t="s">
        <v>95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96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">
      <c r="A101" s="237" t="s">
        <v>89</v>
      </c>
      <c r="B101" s="238" t="s">
        <v>62</v>
      </c>
      <c r="C101" s="258" t="s">
        <v>29</v>
      </c>
      <c r="D101" s="239"/>
      <c r="E101" s="240"/>
      <c r="F101" s="241"/>
      <c r="G101" s="241">
        <f>SUMIF(AG102:AG104,"&lt;&gt;NOR",G102:G104)</f>
        <v>0</v>
      </c>
      <c r="H101" s="241"/>
      <c r="I101" s="241">
        <f>SUM(I102:I104)</f>
        <v>0</v>
      </c>
      <c r="J101" s="241"/>
      <c r="K101" s="241">
        <f>SUM(K102:K104)</f>
        <v>200000</v>
      </c>
      <c r="L101" s="241"/>
      <c r="M101" s="241">
        <f>SUM(M102:M104)</f>
        <v>0</v>
      </c>
      <c r="N101" s="241"/>
      <c r="O101" s="242">
        <f>SUM(O102:O104)</f>
        <v>0</v>
      </c>
      <c r="P101" s="236"/>
      <c r="Q101" s="236">
        <f>SUM(Q102:Q104)</f>
        <v>0</v>
      </c>
      <c r="R101" s="236"/>
      <c r="S101" s="236"/>
      <c r="T101" s="236"/>
      <c r="U101" s="236"/>
      <c r="V101" s="236">
        <f>SUM(V102:V104)</f>
        <v>0</v>
      </c>
      <c r="W101" s="236"/>
      <c r="X101" s="236"/>
      <c r="AG101" t="s">
        <v>90</v>
      </c>
    </row>
    <row r="102" spans="1:60" outlineLevel="1" x14ac:dyDescent="0.2">
      <c r="A102" s="250">
        <v>42</v>
      </c>
      <c r="B102" s="251" t="s">
        <v>43</v>
      </c>
      <c r="C102" s="259" t="s">
        <v>234</v>
      </c>
      <c r="D102" s="252" t="s">
        <v>210</v>
      </c>
      <c r="E102" s="253">
        <v>1</v>
      </c>
      <c r="F102" s="254">
        <v>0</v>
      </c>
      <c r="G102" s="255">
        <f>ROUND(E102*F102,2)</f>
        <v>0</v>
      </c>
      <c r="H102" s="254">
        <v>0</v>
      </c>
      <c r="I102" s="255">
        <f>ROUND(E102*H102,2)</f>
        <v>0</v>
      </c>
      <c r="J102" s="254">
        <v>100000</v>
      </c>
      <c r="K102" s="255">
        <f>ROUND(E102*J102,2)</f>
        <v>100000</v>
      </c>
      <c r="L102" s="255">
        <v>21</v>
      </c>
      <c r="M102" s="255">
        <f>G102*(1+L102/100)</f>
        <v>0</v>
      </c>
      <c r="N102" s="255">
        <v>0</v>
      </c>
      <c r="O102" s="256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181</v>
      </c>
      <c r="T102" s="231" t="s">
        <v>182</v>
      </c>
      <c r="U102" s="231">
        <v>0</v>
      </c>
      <c r="V102" s="231">
        <f>ROUND(E102*U102,2)</f>
        <v>0</v>
      </c>
      <c r="W102" s="231"/>
      <c r="X102" s="231" t="s">
        <v>95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96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50">
        <v>43</v>
      </c>
      <c r="B103" s="251" t="s">
        <v>235</v>
      </c>
      <c r="C103" s="259" t="s">
        <v>236</v>
      </c>
      <c r="D103" s="252" t="s">
        <v>210</v>
      </c>
      <c r="E103" s="253">
        <v>1</v>
      </c>
      <c r="F103" s="254">
        <v>0</v>
      </c>
      <c r="G103" s="255">
        <f>ROUND(E103*F103,2)</f>
        <v>0</v>
      </c>
      <c r="H103" s="254">
        <v>0</v>
      </c>
      <c r="I103" s="255">
        <f>ROUND(E103*H103,2)</f>
        <v>0</v>
      </c>
      <c r="J103" s="254">
        <v>50000</v>
      </c>
      <c r="K103" s="255">
        <f>ROUND(E103*J103,2)</f>
        <v>50000</v>
      </c>
      <c r="L103" s="255">
        <v>21</v>
      </c>
      <c r="M103" s="255">
        <f>G103*(1+L103/100)</f>
        <v>0</v>
      </c>
      <c r="N103" s="255">
        <v>0</v>
      </c>
      <c r="O103" s="256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181</v>
      </c>
      <c r="T103" s="231" t="s">
        <v>182</v>
      </c>
      <c r="U103" s="231">
        <v>0</v>
      </c>
      <c r="V103" s="231">
        <f>ROUND(E103*U103,2)</f>
        <v>0</v>
      </c>
      <c r="W103" s="231"/>
      <c r="X103" s="231" t="s">
        <v>95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96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3">
        <v>44</v>
      </c>
      <c r="B104" s="244" t="s">
        <v>237</v>
      </c>
      <c r="C104" s="260" t="s">
        <v>238</v>
      </c>
      <c r="D104" s="245" t="s">
        <v>210</v>
      </c>
      <c r="E104" s="246">
        <v>1</v>
      </c>
      <c r="F104" s="247">
        <v>0</v>
      </c>
      <c r="G104" s="248">
        <f>ROUND(E104*F104,2)</f>
        <v>0</v>
      </c>
      <c r="H104" s="247">
        <v>0</v>
      </c>
      <c r="I104" s="248">
        <f>ROUND(E104*H104,2)</f>
        <v>0</v>
      </c>
      <c r="J104" s="247">
        <v>50000</v>
      </c>
      <c r="K104" s="248">
        <f>ROUND(E104*J104,2)</f>
        <v>50000</v>
      </c>
      <c r="L104" s="248">
        <v>21</v>
      </c>
      <c r="M104" s="248">
        <f>G104*(1+L104/100)</f>
        <v>0</v>
      </c>
      <c r="N104" s="248">
        <v>0</v>
      </c>
      <c r="O104" s="249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181</v>
      </c>
      <c r="T104" s="231" t="s">
        <v>182</v>
      </c>
      <c r="U104" s="231">
        <v>0</v>
      </c>
      <c r="V104" s="231">
        <f>ROUND(E104*U104,2)</f>
        <v>0</v>
      </c>
      <c r="W104" s="231"/>
      <c r="X104" s="231" t="s">
        <v>95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96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3"/>
      <c r="B105" s="4"/>
      <c r="C105" s="264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v>15</v>
      </c>
      <c r="AF105">
        <v>21</v>
      </c>
      <c r="AG105" t="s">
        <v>76</v>
      </c>
    </row>
    <row r="106" spans="1:60" x14ac:dyDescent="0.2">
      <c r="A106" s="215"/>
      <c r="B106" s="216" t="s">
        <v>31</v>
      </c>
      <c r="C106" s="265"/>
      <c r="D106" s="217"/>
      <c r="E106" s="218"/>
      <c r="F106" s="218"/>
      <c r="G106" s="257">
        <f>G8+G71+G91+G99+G101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f>SUMIF(L7:L104,AE105,G7:G104)</f>
        <v>0</v>
      </c>
      <c r="AF106">
        <f>SUMIF(L7:L104,AF105,G7:G104)</f>
        <v>0</v>
      </c>
      <c r="AG106" t="s">
        <v>239</v>
      </c>
    </row>
    <row r="107" spans="1:60" x14ac:dyDescent="0.2">
      <c r="A107" s="3"/>
      <c r="B107" s="4"/>
      <c r="C107" s="264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3"/>
      <c r="B108" s="4"/>
      <c r="C108" s="264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19" t="s">
        <v>240</v>
      </c>
      <c r="B109" s="219"/>
      <c r="C109" s="266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">
      <c r="A110" s="220"/>
      <c r="B110" s="221"/>
      <c r="C110" s="267"/>
      <c r="D110" s="221"/>
      <c r="E110" s="221"/>
      <c r="F110" s="221"/>
      <c r="G110" s="22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G110" t="s">
        <v>241</v>
      </c>
    </row>
    <row r="111" spans="1:60" x14ac:dyDescent="0.2">
      <c r="A111" s="223"/>
      <c r="B111" s="224"/>
      <c r="C111" s="268"/>
      <c r="D111" s="224"/>
      <c r="E111" s="224"/>
      <c r="F111" s="224"/>
      <c r="G111" s="225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23"/>
      <c r="B112" s="224"/>
      <c r="C112" s="268"/>
      <c r="D112" s="224"/>
      <c r="E112" s="224"/>
      <c r="F112" s="224"/>
      <c r="G112" s="225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3"/>
      <c r="B113" s="224"/>
      <c r="C113" s="268"/>
      <c r="D113" s="224"/>
      <c r="E113" s="224"/>
      <c r="F113" s="224"/>
      <c r="G113" s="225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26"/>
      <c r="B114" s="227"/>
      <c r="C114" s="269"/>
      <c r="D114" s="227"/>
      <c r="E114" s="227"/>
      <c r="F114" s="227"/>
      <c r="G114" s="22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3"/>
      <c r="B115" s="4"/>
      <c r="C115" s="264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C116" s="270"/>
      <c r="D116" s="10"/>
      <c r="AG116" t="s">
        <v>242</v>
      </c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09:C109"/>
    <mergeCell ref="A110:G1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Doubek</dc:creator>
  <cp:lastModifiedBy>VHST - Vlastimil Doubek</cp:lastModifiedBy>
  <cp:lastPrinted>2019-03-19T12:27:02Z</cp:lastPrinted>
  <dcterms:created xsi:type="dcterms:W3CDTF">2009-04-08T07:15:50Z</dcterms:created>
  <dcterms:modified xsi:type="dcterms:W3CDTF">2021-12-16T11:27:01Z</dcterms:modified>
</cp:coreProperties>
</file>